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47d6a3d081eac19/Documents/Jauge 2025/AFYT 2025/Résultats AFYT/"/>
    </mc:Choice>
  </mc:AlternateContent>
  <xr:revisionPtr revIDLastSave="861" documentId="8_{E2B07F7A-9410-40B4-84F3-40378B2FFA1F}" xr6:coauthVersionLast="47" xr6:coauthVersionMax="47" xr10:uidLastSave="{33BA2810-ABD6-4893-A0DC-9552882C1B64}"/>
  <bookViews>
    <workbookView xWindow="-120" yWindow="-120" windowWidth="29040" windowHeight="15720" firstSheet="1" activeTab="2" xr2:uid="{00000000-000D-0000-FFFF-FFFF00000000}"/>
  </bookViews>
  <sheets>
    <sheet name="Systéme de point 25" sheetId="1" r:id="rId1"/>
    <sheet name="Synthése 25" sheetId="11" r:id="rId2"/>
    <sheet name="TOTAL 2025" sheetId="8" r:id="rId3"/>
    <sheet name="Events" sheetId="31" state="hidden" r:id="rId4"/>
    <sheet name="Dames de Saint-Tropez 25" sheetId="29" r:id="rId5"/>
    <sheet name="Cassis 25" sheetId="30" r:id="rId6"/>
    <sheet name="Antibes 25" sheetId="4" r:id="rId7"/>
    <sheet name="Porquerolles 25" sheetId="12" r:id="rId8"/>
    <sheet name="V. du Vieux Port 25" sheetId="27" r:id="rId9"/>
    <sheet name="TBS 25" sheetId="14" r:id="rId10"/>
    <sheet name="Corsica classic 25" sheetId="23" r:id="rId11"/>
    <sheet name="Cannes 25" sheetId="20" r:id="rId12"/>
    <sheet name="CA YCF 25" sheetId="21" r:id="rId13"/>
    <sheet name="Saint-Tropez 25" sheetId="22" r:id="rId14"/>
  </sheets>
  <definedNames>
    <definedName name="_xlnm._FilterDatabase" localSheetId="6" hidden="1">'Antibes 25'!$A$4:$AD$44</definedName>
    <definedName name="_xlnm._FilterDatabase" localSheetId="3" hidden="1">Events!$A$6:$BC$6</definedName>
    <definedName name="_xlnm._FilterDatabase" localSheetId="2" hidden="1">'TOTAL 2025'!$A$6:$BW$154</definedName>
    <definedName name="_xlnm.Print_Titles" localSheetId="2">'TOTAL 2025'!$1:$5</definedName>
    <definedName name="_xlnm.Print_Area" localSheetId="1">'Synthése 25'!$A$2:$K$61</definedName>
    <definedName name="_xlnm.Print_Area" localSheetId="0">'Systéme de point 25'!$A$1:$U$24</definedName>
    <definedName name="_xlnm.Print_Area" localSheetId="2">'TOTAL 2025'!$A$4:$AU$155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1" l="1"/>
  <c r="G51" i="8"/>
  <c r="H51" i="8"/>
  <c r="I51" i="8"/>
  <c r="J51" i="8"/>
  <c r="G81" i="8"/>
  <c r="H81" i="8"/>
  <c r="I81" i="8"/>
  <c r="J81" i="8"/>
  <c r="G102" i="8"/>
  <c r="H102" i="8"/>
  <c r="I102" i="8"/>
  <c r="J102" i="8"/>
  <c r="G91" i="8"/>
  <c r="H91" i="8"/>
  <c r="I91" i="8"/>
  <c r="J91" i="8"/>
  <c r="G59" i="8"/>
  <c r="H59" i="8"/>
  <c r="I59" i="8"/>
  <c r="J59" i="8"/>
  <c r="G122" i="8"/>
  <c r="H122" i="8"/>
  <c r="I122" i="8"/>
  <c r="J122" i="8"/>
  <c r="G36" i="8"/>
  <c r="H36" i="8"/>
  <c r="I36" i="8"/>
  <c r="J36" i="8"/>
  <c r="G31" i="8"/>
  <c r="H31" i="8"/>
  <c r="I31" i="8"/>
  <c r="J31" i="8"/>
  <c r="G103" i="8"/>
  <c r="H103" i="8"/>
  <c r="I103" i="8"/>
  <c r="J103" i="8"/>
  <c r="G26" i="8"/>
  <c r="H26" i="8"/>
  <c r="I26" i="8"/>
  <c r="J26" i="8"/>
  <c r="G20" i="8"/>
  <c r="H20" i="8"/>
  <c r="I20" i="8"/>
  <c r="J20" i="8"/>
  <c r="G17" i="8"/>
  <c r="H17" i="8"/>
  <c r="I17" i="8"/>
  <c r="J17" i="8"/>
  <c r="G121" i="8"/>
  <c r="H121" i="8"/>
  <c r="I121" i="8"/>
  <c r="J121" i="8"/>
  <c r="G37" i="8"/>
  <c r="H37" i="8"/>
  <c r="I37" i="8"/>
  <c r="J37" i="8"/>
  <c r="G14" i="8"/>
  <c r="H14" i="8"/>
  <c r="I14" i="8"/>
  <c r="J14" i="8"/>
  <c r="G53" i="8"/>
  <c r="H53" i="8"/>
  <c r="I53" i="8"/>
  <c r="J53" i="8"/>
  <c r="G61" i="8"/>
  <c r="H61" i="8"/>
  <c r="I61" i="8"/>
  <c r="J61" i="8"/>
  <c r="G19" i="8"/>
  <c r="H19" i="8"/>
  <c r="I19" i="8"/>
  <c r="J19" i="8"/>
  <c r="G126" i="8"/>
  <c r="H126" i="8"/>
  <c r="I126" i="8"/>
  <c r="J126" i="8"/>
  <c r="G111" i="8"/>
  <c r="H111" i="8"/>
  <c r="I111" i="8"/>
  <c r="J111" i="8"/>
  <c r="G46" i="8"/>
  <c r="H46" i="8"/>
  <c r="I46" i="8"/>
  <c r="J46" i="8"/>
  <c r="G58" i="8"/>
  <c r="H58" i="8"/>
  <c r="I58" i="8"/>
  <c r="J58" i="8"/>
  <c r="G9" i="8"/>
  <c r="H9" i="8"/>
  <c r="I9" i="8"/>
  <c r="J9" i="8"/>
  <c r="G11" i="8"/>
  <c r="H11" i="8"/>
  <c r="I11" i="8"/>
  <c r="J11" i="8"/>
  <c r="G125" i="8"/>
  <c r="H125" i="8"/>
  <c r="I125" i="8"/>
  <c r="J125" i="8"/>
  <c r="G153" i="8"/>
  <c r="H153" i="8"/>
  <c r="I153" i="8"/>
  <c r="J153" i="8"/>
  <c r="G47" i="8"/>
  <c r="H47" i="8"/>
  <c r="I47" i="8"/>
  <c r="J47" i="8"/>
  <c r="G73" i="8"/>
  <c r="H73" i="8"/>
  <c r="I73" i="8"/>
  <c r="J73" i="8"/>
  <c r="G63" i="8"/>
  <c r="H63" i="8"/>
  <c r="I63" i="8"/>
  <c r="J63" i="8"/>
  <c r="G139" i="8"/>
  <c r="H139" i="8"/>
  <c r="I139" i="8"/>
  <c r="J139" i="8"/>
  <c r="G67" i="8"/>
  <c r="H67" i="8"/>
  <c r="I67" i="8"/>
  <c r="J67" i="8"/>
  <c r="G35" i="8"/>
  <c r="H35" i="8"/>
  <c r="I35" i="8"/>
  <c r="J35" i="8"/>
  <c r="G43" i="8"/>
  <c r="H43" i="8"/>
  <c r="I43" i="8"/>
  <c r="J43" i="8"/>
  <c r="G30" i="8"/>
  <c r="H30" i="8"/>
  <c r="I30" i="8"/>
  <c r="J30" i="8"/>
  <c r="G21" i="8"/>
  <c r="H21" i="8"/>
  <c r="I21" i="8"/>
  <c r="J21" i="8"/>
  <c r="G42" i="8"/>
  <c r="H42" i="8"/>
  <c r="I42" i="8"/>
  <c r="J42" i="8"/>
  <c r="G97" i="8"/>
  <c r="H97" i="8"/>
  <c r="I97" i="8"/>
  <c r="J97" i="8"/>
  <c r="G130" i="8"/>
  <c r="H130" i="8"/>
  <c r="I130" i="8"/>
  <c r="J130" i="8"/>
  <c r="G90" i="8"/>
  <c r="H90" i="8"/>
  <c r="I90" i="8"/>
  <c r="J90" i="8"/>
  <c r="G127" i="8"/>
  <c r="H127" i="8"/>
  <c r="I127" i="8"/>
  <c r="J127" i="8"/>
  <c r="G34" i="8"/>
  <c r="H34" i="8"/>
  <c r="I34" i="8"/>
  <c r="J34" i="8"/>
  <c r="G13" i="8"/>
  <c r="H13" i="8"/>
  <c r="I13" i="8"/>
  <c r="J13" i="8"/>
  <c r="G114" i="8"/>
  <c r="H114" i="8"/>
  <c r="I114" i="8"/>
  <c r="J114" i="8"/>
  <c r="G119" i="8"/>
  <c r="H119" i="8"/>
  <c r="I119" i="8"/>
  <c r="J119" i="8"/>
  <c r="G120" i="8"/>
  <c r="H120" i="8"/>
  <c r="I120" i="8"/>
  <c r="J120" i="8"/>
  <c r="G44" i="8"/>
  <c r="H44" i="8"/>
  <c r="I44" i="8"/>
  <c r="J44" i="8"/>
  <c r="G41" i="8"/>
  <c r="H41" i="8"/>
  <c r="I41" i="8"/>
  <c r="J41" i="8"/>
  <c r="G80" i="8"/>
  <c r="H80" i="8"/>
  <c r="I80" i="8"/>
  <c r="J80" i="8"/>
  <c r="G24" i="8"/>
  <c r="H24" i="8"/>
  <c r="I24" i="8"/>
  <c r="J24" i="8"/>
  <c r="G78" i="8"/>
  <c r="H78" i="8"/>
  <c r="I78" i="8"/>
  <c r="J78" i="8"/>
  <c r="G88" i="8"/>
  <c r="H88" i="8"/>
  <c r="I88" i="8"/>
  <c r="J88" i="8"/>
  <c r="G113" i="8"/>
  <c r="H113" i="8"/>
  <c r="I113" i="8"/>
  <c r="J113" i="8"/>
  <c r="G138" i="8"/>
  <c r="H138" i="8"/>
  <c r="I138" i="8"/>
  <c r="J138" i="8"/>
  <c r="G56" i="8"/>
  <c r="H56" i="8"/>
  <c r="I56" i="8"/>
  <c r="J56" i="8"/>
  <c r="G40" i="8"/>
  <c r="H40" i="8"/>
  <c r="I40" i="8"/>
  <c r="J40" i="8"/>
  <c r="G118" i="8"/>
  <c r="H118" i="8"/>
  <c r="I118" i="8"/>
  <c r="J118" i="8"/>
  <c r="G57" i="8"/>
  <c r="H57" i="8"/>
  <c r="I57" i="8"/>
  <c r="J57" i="8"/>
  <c r="G146" i="8"/>
  <c r="H146" i="8"/>
  <c r="I146" i="8"/>
  <c r="J146" i="8"/>
  <c r="G86" i="8"/>
  <c r="H86" i="8"/>
  <c r="I86" i="8"/>
  <c r="J86" i="8"/>
  <c r="G76" i="8"/>
  <c r="H76" i="8"/>
  <c r="I76" i="8"/>
  <c r="J76" i="8"/>
  <c r="G7" i="8"/>
  <c r="H7" i="8"/>
  <c r="I7" i="8"/>
  <c r="J7" i="8"/>
  <c r="G136" i="8"/>
  <c r="H136" i="8"/>
  <c r="I136" i="8"/>
  <c r="J136" i="8"/>
  <c r="G29" i="8"/>
  <c r="H29" i="8"/>
  <c r="I29" i="8"/>
  <c r="J29" i="8"/>
  <c r="G145" i="8"/>
  <c r="H145" i="8"/>
  <c r="I145" i="8"/>
  <c r="J145" i="8"/>
  <c r="G128" i="8"/>
  <c r="H128" i="8"/>
  <c r="I128" i="8"/>
  <c r="J128" i="8"/>
  <c r="G117" i="8"/>
  <c r="H117" i="8"/>
  <c r="I117" i="8"/>
  <c r="J117" i="8"/>
  <c r="G112" i="8"/>
  <c r="H112" i="8"/>
  <c r="I112" i="8"/>
  <c r="J112" i="8"/>
  <c r="G137" i="8"/>
  <c r="H137" i="8"/>
  <c r="I137" i="8"/>
  <c r="J137" i="8"/>
  <c r="G68" i="8"/>
  <c r="H68" i="8"/>
  <c r="I68" i="8"/>
  <c r="J68" i="8"/>
  <c r="G152" i="8"/>
  <c r="H152" i="8"/>
  <c r="I152" i="8"/>
  <c r="J152" i="8"/>
  <c r="G70" i="8"/>
  <c r="H70" i="8"/>
  <c r="I70" i="8"/>
  <c r="J70" i="8"/>
  <c r="G8" i="8"/>
  <c r="H8" i="8"/>
  <c r="I8" i="8"/>
  <c r="J8" i="8"/>
  <c r="G100" i="8"/>
  <c r="H100" i="8"/>
  <c r="I100" i="8"/>
  <c r="J100" i="8"/>
  <c r="G66" i="8"/>
  <c r="H66" i="8"/>
  <c r="I66" i="8"/>
  <c r="J66" i="8"/>
  <c r="G32" i="8"/>
  <c r="H32" i="8"/>
  <c r="I32" i="8"/>
  <c r="J32" i="8"/>
  <c r="G82" i="8"/>
  <c r="H82" i="8"/>
  <c r="I82" i="8"/>
  <c r="J82" i="8"/>
  <c r="G95" i="8"/>
  <c r="H95" i="8"/>
  <c r="I95" i="8"/>
  <c r="J95" i="8"/>
  <c r="G106" i="8"/>
  <c r="H106" i="8"/>
  <c r="I106" i="8"/>
  <c r="J106" i="8"/>
  <c r="G116" i="8"/>
  <c r="H116" i="8"/>
  <c r="I116" i="8"/>
  <c r="J116" i="8"/>
  <c r="G25" i="8"/>
  <c r="H25" i="8"/>
  <c r="I25" i="8"/>
  <c r="J25" i="8"/>
  <c r="G12" i="8"/>
  <c r="H12" i="8"/>
  <c r="I12" i="8"/>
  <c r="J12" i="8"/>
  <c r="G77" i="8"/>
  <c r="H77" i="8"/>
  <c r="I77" i="8"/>
  <c r="J77" i="8"/>
  <c r="G18" i="8"/>
  <c r="H18" i="8"/>
  <c r="I18" i="8"/>
  <c r="J18" i="8"/>
  <c r="G143" i="8"/>
  <c r="H143" i="8"/>
  <c r="I143" i="8"/>
  <c r="J143" i="8"/>
  <c r="G150" i="8"/>
  <c r="H150" i="8"/>
  <c r="I150" i="8"/>
  <c r="J150" i="8"/>
  <c r="G101" i="8"/>
  <c r="H101" i="8"/>
  <c r="I101" i="8"/>
  <c r="J101" i="8"/>
  <c r="G69" i="8"/>
  <c r="H69" i="8"/>
  <c r="I69" i="8"/>
  <c r="J69" i="8"/>
  <c r="G109" i="8"/>
  <c r="H109" i="8"/>
  <c r="I109" i="8"/>
  <c r="J109" i="8"/>
  <c r="G144" i="8"/>
  <c r="H144" i="8"/>
  <c r="I144" i="8"/>
  <c r="J144" i="8"/>
  <c r="G64" i="8"/>
  <c r="H64" i="8"/>
  <c r="I64" i="8"/>
  <c r="J64" i="8"/>
  <c r="G87" i="8"/>
  <c r="H87" i="8"/>
  <c r="I87" i="8"/>
  <c r="J87" i="8"/>
  <c r="G50" i="8"/>
  <c r="H50" i="8"/>
  <c r="I50" i="8"/>
  <c r="J50" i="8"/>
  <c r="G28" i="8"/>
  <c r="H28" i="8"/>
  <c r="I28" i="8"/>
  <c r="J28" i="8"/>
  <c r="G131" i="8"/>
  <c r="H131" i="8"/>
  <c r="I131" i="8"/>
  <c r="J131" i="8"/>
  <c r="G71" i="8"/>
  <c r="H71" i="8"/>
  <c r="I71" i="8"/>
  <c r="J71" i="8"/>
  <c r="G149" i="8"/>
  <c r="H149" i="8"/>
  <c r="I149" i="8"/>
  <c r="J149" i="8"/>
  <c r="G133" i="8"/>
  <c r="H133" i="8"/>
  <c r="I133" i="8"/>
  <c r="J133" i="8"/>
  <c r="G27" i="8"/>
  <c r="H27" i="8"/>
  <c r="I27" i="8"/>
  <c r="J27" i="8"/>
  <c r="G75" i="8"/>
  <c r="H75" i="8"/>
  <c r="I75" i="8"/>
  <c r="J75" i="8"/>
  <c r="G38" i="8"/>
  <c r="H38" i="8"/>
  <c r="I38" i="8"/>
  <c r="J38" i="8"/>
  <c r="G45" i="8"/>
  <c r="H45" i="8"/>
  <c r="I45" i="8"/>
  <c r="J45" i="8"/>
  <c r="G16" i="8"/>
  <c r="H16" i="8"/>
  <c r="I16" i="8"/>
  <c r="J16" i="8"/>
  <c r="G104" i="8"/>
  <c r="H104" i="8"/>
  <c r="I104" i="8"/>
  <c r="J104" i="8"/>
  <c r="G140" i="8"/>
  <c r="H140" i="8"/>
  <c r="I140" i="8"/>
  <c r="J140" i="8"/>
  <c r="G123" i="8"/>
  <c r="H123" i="8"/>
  <c r="I123" i="8"/>
  <c r="J123" i="8"/>
  <c r="G54" i="8"/>
  <c r="H54" i="8"/>
  <c r="I54" i="8"/>
  <c r="J54" i="8"/>
  <c r="G49" i="8"/>
  <c r="H49" i="8"/>
  <c r="I49" i="8"/>
  <c r="J49" i="8"/>
  <c r="G110" i="8"/>
  <c r="H110" i="8"/>
  <c r="I110" i="8"/>
  <c r="J110" i="8"/>
  <c r="G74" i="8"/>
  <c r="H74" i="8"/>
  <c r="I74" i="8"/>
  <c r="J74" i="8"/>
  <c r="G142" i="8"/>
  <c r="H142" i="8"/>
  <c r="I142" i="8"/>
  <c r="J142" i="8"/>
  <c r="G147" i="8"/>
  <c r="H147" i="8"/>
  <c r="I147" i="8"/>
  <c r="J147" i="8"/>
  <c r="G105" i="8"/>
  <c r="H105" i="8"/>
  <c r="I105" i="8"/>
  <c r="J105" i="8"/>
  <c r="G93" i="8"/>
  <c r="H93" i="8"/>
  <c r="I93" i="8"/>
  <c r="J93" i="8"/>
  <c r="G134" i="8"/>
  <c r="H134" i="8"/>
  <c r="I134" i="8"/>
  <c r="J134" i="8"/>
  <c r="G85" i="8"/>
  <c r="H85" i="8"/>
  <c r="I85" i="8"/>
  <c r="J85" i="8"/>
  <c r="G132" i="8"/>
  <c r="H132" i="8"/>
  <c r="I132" i="8"/>
  <c r="J132" i="8"/>
  <c r="G52" i="8"/>
  <c r="H52" i="8"/>
  <c r="I52" i="8"/>
  <c r="J52" i="8"/>
  <c r="G99" i="8"/>
  <c r="H99" i="8"/>
  <c r="I99" i="8"/>
  <c r="J99" i="8"/>
  <c r="G135" i="8"/>
  <c r="H135" i="8"/>
  <c r="I135" i="8"/>
  <c r="J135" i="8"/>
  <c r="G72" i="8"/>
  <c r="H72" i="8"/>
  <c r="I72" i="8"/>
  <c r="J72" i="8"/>
  <c r="G62" i="8"/>
  <c r="H62" i="8"/>
  <c r="I62" i="8"/>
  <c r="J62" i="8"/>
  <c r="G33" i="8"/>
  <c r="H33" i="8"/>
  <c r="I33" i="8"/>
  <c r="J33" i="8"/>
  <c r="G92" i="8"/>
  <c r="H92" i="8"/>
  <c r="I92" i="8"/>
  <c r="J92" i="8"/>
  <c r="G22" i="8"/>
  <c r="H22" i="8"/>
  <c r="I22" i="8"/>
  <c r="J22" i="8"/>
  <c r="G107" i="8"/>
  <c r="H107" i="8"/>
  <c r="I107" i="8"/>
  <c r="J107" i="8"/>
  <c r="G96" i="8"/>
  <c r="H96" i="8"/>
  <c r="I96" i="8"/>
  <c r="J96" i="8"/>
  <c r="G124" i="8"/>
  <c r="H124" i="8"/>
  <c r="I124" i="8"/>
  <c r="J124" i="8"/>
  <c r="G148" i="8"/>
  <c r="H148" i="8"/>
  <c r="I148" i="8"/>
  <c r="J148" i="8"/>
  <c r="G15" i="8"/>
  <c r="H15" i="8"/>
  <c r="I15" i="8"/>
  <c r="J15" i="8"/>
  <c r="G89" i="8"/>
  <c r="H89" i="8"/>
  <c r="I89" i="8"/>
  <c r="J89" i="8"/>
  <c r="G83" i="8"/>
  <c r="H83" i="8"/>
  <c r="I83" i="8"/>
  <c r="J83" i="8"/>
  <c r="G23" i="8"/>
  <c r="H23" i="8"/>
  <c r="I23" i="8"/>
  <c r="J23" i="8"/>
  <c r="G10" i="8"/>
  <c r="H10" i="8"/>
  <c r="I10" i="8"/>
  <c r="J10" i="8"/>
  <c r="G151" i="8"/>
  <c r="H151" i="8"/>
  <c r="I151" i="8"/>
  <c r="J151" i="8"/>
  <c r="G98" i="8"/>
  <c r="H98" i="8"/>
  <c r="I98" i="8"/>
  <c r="J98" i="8"/>
  <c r="G55" i="8"/>
  <c r="H55" i="8"/>
  <c r="I55" i="8"/>
  <c r="J55" i="8"/>
  <c r="G84" i="8"/>
  <c r="H84" i="8"/>
  <c r="I84" i="8"/>
  <c r="J84" i="8"/>
  <c r="G79" i="8"/>
  <c r="H79" i="8"/>
  <c r="I79" i="8"/>
  <c r="J79" i="8"/>
  <c r="G65" i="8"/>
  <c r="H65" i="8"/>
  <c r="I65" i="8"/>
  <c r="J65" i="8"/>
  <c r="G141" i="8"/>
  <c r="H141" i="8"/>
  <c r="I141" i="8"/>
  <c r="J141" i="8"/>
  <c r="G115" i="8"/>
  <c r="H115" i="8"/>
  <c r="I115" i="8"/>
  <c r="J115" i="8"/>
  <c r="G108" i="8"/>
  <c r="H108" i="8"/>
  <c r="I108" i="8"/>
  <c r="J108" i="8"/>
  <c r="G129" i="8"/>
  <c r="H129" i="8"/>
  <c r="I129" i="8"/>
  <c r="J129" i="8"/>
  <c r="G94" i="8"/>
  <c r="H94" i="8"/>
  <c r="I94" i="8"/>
  <c r="J94" i="8"/>
  <c r="G48" i="8"/>
  <c r="H48" i="8"/>
  <c r="I48" i="8"/>
  <c r="J48" i="8"/>
  <c r="G60" i="8"/>
  <c r="H60" i="8"/>
  <c r="I60" i="8"/>
  <c r="J60" i="8"/>
  <c r="J39" i="8"/>
  <c r="I39" i="8"/>
  <c r="H39" i="8"/>
  <c r="G39" i="8"/>
  <c r="J36" i="22"/>
  <c r="L36" i="22"/>
  <c r="N36" i="22"/>
  <c r="J54" i="22"/>
  <c r="L54" i="22"/>
  <c r="N54" i="22"/>
  <c r="J70" i="22"/>
  <c r="L70" i="22"/>
  <c r="N70" i="22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3" i="20"/>
  <c r="J58" i="20"/>
  <c r="L58" i="20"/>
  <c r="P58" i="20"/>
  <c r="J59" i="20"/>
  <c r="L59" i="20"/>
  <c r="P59" i="20"/>
  <c r="J60" i="20"/>
  <c r="L60" i="20"/>
  <c r="P60" i="20"/>
  <c r="O54" i="22" l="1"/>
  <c r="O36" i="22"/>
  <c r="O70" i="22"/>
  <c r="Q58" i="20"/>
  <c r="Q60" i="20"/>
  <c r="Q59" i="20"/>
  <c r="J5" i="23"/>
  <c r="L5" i="23"/>
  <c r="N5" i="23"/>
  <c r="P5" i="23"/>
  <c r="R5" i="23"/>
  <c r="T5" i="23"/>
  <c r="J7" i="23"/>
  <c r="L7" i="23"/>
  <c r="N7" i="23"/>
  <c r="P7" i="23"/>
  <c r="R7" i="23"/>
  <c r="T7" i="23"/>
  <c r="J8" i="23"/>
  <c r="L8" i="23"/>
  <c r="N8" i="23"/>
  <c r="P8" i="23"/>
  <c r="R8" i="23"/>
  <c r="T8" i="23"/>
  <c r="J10" i="23"/>
  <c r="L10" i="23"/>
  <c r="N10" i="23"/>
  <c r="P10" i="23"/>
  <c r="R10" i="23"/>
  <c r="T10" i="23"/>
  <c r="J12" i="23"/>
  <c r="L12" i="23"/>
  <c r="N12" i="23"/>
  <c r="P12" i="23"/>
  <c r="R12" i="23"/>
  <c r="T12" i="23"/>
  <c r="J3" i="23"/>
  <c r="L3" i="23"/>
  <c r="N3" i="23"/>
  <c r="P3" i="23"/>
  <c r="R3" i="23"/>
  <c r="T3" i="23"/>
  <c r="J6" i="23"/>
  <c r="L6" i="23"/>
  <c r="N6" i="23"/>
  <c r="P6" i="23"/>
  <c r="R6" i="23"/>
  <c r="T6" i="23"/>
  <c r="J9" i="23"/>
  <c r="L9" i="23"/>
  <c r="N9" i="23"/>
  <c r="P9" i="23"/>
  <c r="R9" i="23"/>
  <c r="T9" i="23"/>
  <c r="J11" i="23"/>
  <c r="L11" i="23"/>
  <c r="N11" i="23"/>
  <c r="P11" i="23"/>
  <c r="R11" i="23"/>
  <c r="T11" i="23"/>
  <c r="Y23" i="14"/>
  <c r="Y22" i="14"/>
  <c r="Y20" i="14"/>
  <c r="Y21" i="14"/>
  <c r="Y19" i="14"/>
  <c r="Y18" i="14"/>
  <c r="Y16" i="14"/>
  <c r="Y17" i="14"/>
  <c r="U6" i="23" l="1"/>
  <c r="U8" i="23"/>
  <c r="U10" i="23"/>
  <c r="U11" i="23"/>
  <c r="U12" i="23"/>
  <c r="U5" i="23"/>
  <c r="U9" i="23"/>
  <c r="U3" i="23"/>
  <c r="U7" i="23"/>
  <c r="P21" i="14"/>
  <c r="N21" i="14"/>
  <c r="L21" i="14"/>
  <c r="J21" i="14"/>
  <c r="P16" i="14"/>
  <c r="N16" i="14"/>
  <c r="L16" i="14"/>
  <c r="J16" i="14"/>
  <c r="P23" i="14"/>
  <c r="N23" i="14"/>
  <c r="L23" i="14"/>
  <c r="J23" i="14"/>
  <c r="P22" i="14"/>
  <c r="N22" i="14"/>
  <c r="L22" i="14"/>
  <c r="J22" i="14"/>
  <c r="P19" i="14"/>
  <c r="N19" i="14"/>
  <c r="L19" i="14"/>
  <c r="J19" i="14"/>
  <c r="Q19" i="14" s="1"/>
  <c r="P20" i="14"/>
  <c r="N20" i="14"/>
  <c r="L20" i="14"/>
  <c r="J20" i="14"/>
  <c r="P18" i="14"/>
  <c r="N18" i="14"/>
  <c r="L18" i="14"/>
  <c r="J18" i="14"/>
  <c r="P17" i="14"/>
  <c r="N17" i="14"/>
  <c r="L17" i="14"/>
  <c r="J17" i="14"/>
  <c r="Q17" i="14" s="1"/>
  <c r="N31" i="30"/>
  <c r="L31" i="30"/>
  <c r="J31" i="30"/>
  <c r="N30" i="30"/>
  <c r="L30" i="30"/>
  <c r="J30" i="30"/>
  <c r="N29" i="30"/>
  <c r="L29" i="30"/>
  <c r="J29" i="30"/>
  <c r="N28" i="30"/>
  <c r="L28" i="30"/>
  <c r="J28" i="30"/>
  <c r="N27" i="30"/>
  <c r="L27" i="30"/>
  <c r="J27" i="30"/>
  <c r="N26" i="30"/>
  <c r="L26" i="30"/>
  <c r="J26" i="30"/>
  <c r="N25" i="30"/>
  <c r="L25" i="30"/>
  <c r="J25" i="30"/>
  <c r="O25" i="30" s="1"/>
  <c r="N24" i="30"/>
  <c r="L24" i="30"/>
  <c r="J24" i="30"/>
  <c r="N23" i="30"/>
  <c r="L23" i="30"/>
  <c r="J23" i="30"/>
  <c r="N22" i="30"/>
  <c r="L22" i="30"/>
  <c r="J22" i="30"/>
  <c r="N21" i="30"/>
  <c r="L21" i="30"/>
  <c r="J21" i="30"/>
  <c r="O21" i="30" s="1"/>
  <c r="N20" i="30"/>
  <c r="L20" i="30"/>
  <c r="J20" i="30"/>
  <c r="O20" i="30" s="1"/>
  <c r="N19" i="30"/>
  <c r="L19" i="30"/>
  <c r="J19" i="30"/>
  <c r="N18" i="30"/>
  <c r="L18" i="30"/>
  <c r="J18" i="30"/>
  <c r="N17" i="30"/>
  <c r="L17" i="30"/>
  <c r="J17" i="30"/>
  <c r="N16" i="30"/>
  <c r="L16" i="30"/>
  <c r="J16" i="30"/>
  <c r="O16" i="30" s="1"/>
  <c r="N15" i="30"/>
  <c r="L15" i="30"/>
  <c r="J15" i="30"/>
  <c r="N14" i="30"/>
  <c r="L14" i="30"/>
  <c r="J14" i="30"/>
  <c r="N13" i="30"/>
  <c r="L13" i="30"/>
  <c r="J13" i="30"/>
  <c r="O13" i="30" s="1"/>
  <c r="N12" i="30"/>
  <c r="L12" i="30"/>
  <c r="J12" i="30"/>
  <c r="N11" i="30"/>
  <c r="L11" i="30"/>
  <c r="J11" i="30"/>
  <c r="N10" i="30"/>
  <c r="L10" i="30"/>
  <c r="J10" i="30"/>
  <c r="N9" i="30"/>
  <c r="L9" i="30"/>
  <c r="J9" i="30"/>
  <c r="N8" i="30"/>
  <c r="L8" i="30"/>
  <c r="J8" i="30"/>
  <c r="N7" i="30"/>
  <c r="L7" i="30"/>
  <c r="J7" i="30"/>
  <c r="N6" i="30"/>
  <c r="L6" i="30"/>
  <c r="J6" i="30"/>
  <c r="N5" i="30"/>
  <c r="L5" i="30"/>
  <c r="J5" i="30"/>
  <c r="N4" i="30"/>
  <c r="L4" i="30"/>
  <c r="J4" i="30"/>
  <c r="N3" i="30"/>
  <c r="L3" i="30"/>
  <c r="J3" i="30"/>
  <c r="N11" i="14"/>
  <c r="L11" i="14"/>
  <c r="N10" i="14"/>
  <c r="L10" i="14"/>
  <c r="N9" i="14"/>
  <c r="L9" i="14"/>
  <c r="N8" i="14"/>
  <c r="L8" i="14"/>
  <c r="N7" i="14"/>
  <c r="L7" i="14"/>
  <c r="N5" i="14"/>
  <c r="L5" i="14"/>
  <c r="N6" i="14"/>
  <c r="L6" i="14"/>
  <c r="N4" i="14"/>
  <c r="L4" i="14"/>
  <c r="J10" i="14"/>
  <c r="P10" i="14"/>
  <c r="J11" i="14"/>
  <c r="P11" i="14"/>
  <c r="J24" i="27"/>
  <c r="L24" i="27"/>
  <c r="N24" i="27"/>
  <c r="J29" i="27"/>
  <c r="L29" i="27"/>
  <c r="N29" i="27"/>
  <c r="J30" i="27"/>
  <c r="L30" i="27"/>
  <c r="N30" i="27"/>
  <c r="J51" i="12"/>
  <c r="L51" i="12"/>
  <c r="N51" i="12"/>
  <c r="N50" i="4"/>
  <c r="N43" i="4"/>
  <c r="N39" i="4"/>
  <c r="N34" i="4"/>
  <c r="N21" i="4"/>
  <c r="N9" i="4"/>
  <c r="N7" i="4"/>
  <c r="N55" i="4"/>
  <c r="N44" i="4"/>
  <c r="N28" i="4"/>
  <c r="N22" i="4"/>
  <c r="N20" i="4"/>
  <c r="N5" i="4"/>
  <c r="N54" i="4"/>
  <c r="N48" i="4"/>
  <c r="N38" i="4"/>
  <c r="N33" i="4"/>
  <c r="N29" i="4"/>
  <c r="N19" i="4"/>
  <c r="N13" i="4"/>
  <c r="N15" i="4"/>
  <c r="N3" i="4"/>
  <c r="N51" i="4"/>
  <c r="N45" i="4"/>
  <c r="N41" i="4"/>
  <c r="N37" i="4"/>
  <c r="N35" i="4"/>
  <c r="N31" i="4"/>
  <c r="N25" i="4"/>
  <c r="N24" i="4"/>
  <c r="N14" i="4"/>
  <c r="N18" i="4"/>
  <c r="N12" i="4"/>
  <c r="N4" i="4"/>
  <c r="N47" i="4"/>
  <c r="N23" i="4"/>
  <c r="N30" i="4"/>
  <c r="N17" i="4"/>
  <c r="N52" i="4"/>
  <c r="N46" i="4"/>
  <c r="N42" i="4"/>
  <c r="N40" i="4"/>
  <c r="N36" i="4"/>
  <c r="N27" i="4"/>
  <c r="N26" i="4"/>
  <c r="N32" i="4"/>
  <c r="N8" i="4"/>
  <c r="N11" i="4"/>
  <c r="N6" i="4"/>
  <c r="N53" i="4"/>
  <c r="N49" i="4"/>
  <c r="N16" i="4"/>
  <c r="N10" i="4"/>
  <c r="L17" i="29"/>
  <c r="L12" i="29"/>
  <c r="L10" i="29"/>
  <c r="L8" i="29"/>
  <c r="L3" i="29"/>
  <c r="L16" i="29"/>
  <c r="L14" i="29"/>
  <c r="L13" i="29"/>
  <c r="L11" i="29"/>
  <c r="L9" i="29"/>
  <c r="L6" i="29"/>
  <c r="L4" i="29"/>
  <c r="L15" i="29"/>
  <c r="L7" i="29"/>
  <c r="L5" i="29"/>
  <c r="N12" i="29"/>
  <c r="N17" i="29"/>
  <c r="J12" i="29"/>
  <c r="J17" i="29"/>
  <c r="J17" i="21"/>
  <c r="K17" i="21" s="1"/>
  <c r="J8" i="21"/>
  <c r="K8" i="21" s="1"/>
  <c r="J6" i="21"/>
  <c r="K6" i="21" s="1"/>
  <c r="J10" i="21"/>
  <c r="K10" i="21" s="1"/>
  <c r="J14" i="21"/>
  <c r="K14" i="21" s="1"/>
  <c r="J20" i="21"/>
  <c r="K20" i="21" s="1"/>
  <c r="J12" i="21"/>
  <c r="K12" i="21" s="1"/>
  <c r="J7" i="21"/>
  <c r="K7" i="21" s="1"/>
  <c r="J21" i="21"/>
  <c r="K21" i="21" s="1"/>
  <c r="J4" i="21"/>
  <c r="K4" i="21" s="1"/>
  <c r="J16" i="21"/>
  <c r="K16" i="21" s="1"/>
  <c r="J5" i="21"/>
  <c r="K5" i="21" s="1"/>
  <c r="J3" i="21"/>
  <c r="K3" i="21" s="1"/>
  <c r="J9" i="21"/>
  <c r="K9" i="21" s="1"/>
  <c r="J19" i="21"/>
  <c r="K19" i="21" s="1"/>
  <c r="J15" i="21"/>
  <c r="K15" i="21" s="1"/>
  <c r="J11" i="21"/>
  <c r="K11" i="21" s="1"/>
  <c r="J18" i="21"/>
  <c r="K18" i="21" s="1"/>
  <c r="J13" i="21"/>
  <c r="K13" i="21" s="1"/>
  <c r="R4" i="23"/>
  <c r="P4" i="23"/>
  <c r="N29" i="12"/>
  <c r="J29" i="12"/>
  <c r="L29" i="12"/>
  <c r="N44" i="12"/>
  <c r="J44" i="12"/>
  <c r="L44" i="12"/>
  <c r="N6" i="12"/>
  <c r="J6" i="12"/>
  <c r="L6" i="12"/>
  <c r="N27" i="12"/>
  <c r="J27" i="12"/>
  <c r="L27" i="12"/>
  <c r="N38" i="12"/>
  <c r="J38" i="12"/>
  <c r="L38" i="12"/>
  <c r="J14" i="29"/>
  <c r="N14" i="29"/>
  <c r="J5" i="29"/>
  <c r="N5" i="29"/>
  <c r="N10" i="29"/>
  <c r="N13" i="29"/>
  <c r="N6" i="29"/>
  <c r="N15" i="29"/>
  <c r="N7" i="29"/>
  <c r="N8" i="29"/>
  <c r="N3" i="29"/>
  <c r="N16" i="29"/>
  <c r="N11" i="29"/>
  <c r="N9" i="29"/>
  <c r="N4" i="29"/>
  <c r="J45" i="4"/>
  <c r="L45" i="4"/>
  <c r="P45" i="4"/>
  <c r="J5" i="4"/>
  <c r="L5" i="4"/>
  <c r="P5" i="4"/>
  <c r="J20" i="4"/>
  <c r="L20" i="4"/>
  <c r="P20" i="4"/>
  <c r="J21" i="4"/>
  <c r="L21" i="4"/>
  <c r="P21" i="4"/>
  <c r="J43" i="4"/>
  <c r="L43" i="4"/>
  <c r="P43" i="4"/>
  <c r="J4" i="4"/>
  <c r="L4" i="4"/>
  <c r="P4" i="4"/>
  <c r="J37" i="4"/>
  <c r="L37" i="4"/>
  <c r="P37" i="4"/>
  <c r="J49" i="4"/>
  <c r="L49" i="4"/>
  <c r="P49" i="4"/>
  <c r="J27" i="4"/>
  <c r="L27" i="4"/>
  <c r="P27" i="4"/>
  <c r="J46" i="4"/>
  <c r="L46" i="4"/>
  <c r="P46" i="4"/>
  <c r="J17" i="4"/>
  <c r="L17" i="4"/>
  <c r="P17" i="4"/>
  <c r="J35" i="4"/>
  <c r="L35" i="4"/>
  <c r="P35" i="4"/>
  <c r="J33" i="4"/>
  <c r="L33" i="4"/>
  <c r="P33" i="4"/>
  <c r="J54" i="4"/>
  <c r="L54" i="4"/>
  <c r="P54" i="4"/>
  <c r="J44" i="4"/>
  <c r="L44" i="4"/>
  <c r="P44" i="4"/>
  <c r="J28" i="4"/>
  <c r="L28" i="4"/>
  <c r="P28" i="4"/>
  <c r="J34" i="4"/>
  <c r="L34" i="4"/>
  <c r="P34" i="4"/>
  <c r="J53" i="4"/>
  <c r="L53" i="4"/>
  <c r="P53" i="4"/>
  <c r="J32" i="4"/>
  <c r="L32" i="4"/>
  <c r="P32" i="4"/>
  <c r="J18" i="4"/>
  <c r="L18" i="4"/>
  <c r="P18" i="4"/>
  <c r="J14" i="4"/>
  <c r="L14" i="4"/>
  <c r="P14" i="4"/>
  <c r="J51" i="4"/>
  <c r="L51" i="4"/>
  <c r="P51" i="4"/>
  <c r="J3" i="4"/>
  <c r="L3" i="4"/>
  <c r="P3" i="4"/>
  <c r="J29" i="4"/>
  <c r="L29" i="4"/>
  <c r="P29" i="4"/>
  <c r="J38" i="4"/>
  <c r="L38" i="4"/>
  <c r="P38" i="4"/>
  <c r="J48" i="4"/>
  <c r="L48" i="4"/>
  <c r="P48" i="4"/>
  <c r="J55" i="4"/>
  <c r="L55" i="4"/>
  <c r="P55" i="4"/>
  <c r="J50" i="4"/>
  <c r="L50" i="4"/>
  <c r="P50" i="4"/>
  <c r="J36" i="4"/>
  <c r="L36" i="4"/>
  <c r="P36" i="4"/>
  <c r="J30" i="4"/>
  <c r="L30" i="4"/>
  <c r="P30" i="4"/>
  <c r="J47" i="4"/>
  <c r="L47" i="4"/>
  <c r="P47" i="4"/>
  <c r="J25" i="4"/>
  <c r="L25" i="4"/>
  <c r="P25" i="4"/>
  <c r="J31" i="4"/>
  <c r="L31" i="4"/>
  <c r="P31" i="4"/>
  <c r="J7" i="4"/>
  <c r="L7" i="4"/>
  <c r="P7" i="4"/>
  <c r="J10" i="4"/>
  <c r="L10" i="4"/>
  <c r="P10" i="4"/>
  <c r="J26" i="4"/>
  <c r="L26" i="4"/>
  <c r="P26" i="4"/>
  <c r="J23" i="4"/>
  <c r="L23" i="4"/>
  <c r="P23" i="4"/>
  <c r="J12" i="4"/>
  <c r="L12" i="4"/>
  <c r="P12" i="4"/>
  <c r="J15" i="4"/>
  <c r="L15" i="4"/>
  <c r="P15" i="4"/>
  <c r="J6" i="4"/>
  <c r="L6" i="4"/>
  <c r="P6" i="4"/>
  <c r="J8" i="4"/>
  <c r="L8" i="4"/>
  <c r="P8" i="4"/>
  <c r="J52" i="4"/>
  <c r="L52" i="4"/>
  <c r="P52" i="4"/>
  <c r="J24" i="4"/>
  <c r="L24" i="4"/>
  <c r="P24" i="4"/>
  <c r="J13" i="4"/>
  <c r="L13" i="4"/>
  <c r="P13" i="4"/>
  <c r="J19" i="4"/>
  <c r="L19" i="4"/>
  <c r="P19" i="4"/>
  <c r="J22" i="4"/>
  <c r="L22" i="4"/>
  <c r="P22" i="4"/>
  <c r="J9" i="4"/>
  <c r="L9" i="4"/>
  <c r="P9" i="4"/>
  <c r="J39" i="4"/>
  <c r="L39" i="4"/>
  <c r="P39" i="4"/>
  <c r="J16" i="4"/>
  <c r="L16" i="4"/>
  <c r="P16" i="4"/>
  <c r="J40" i="4"/>
  <c r="L40" i="4"/>
  <c r="P40" i="4"/>
  <c r="J42" i="4"/>
  <c r="L42" i="4"/>
  <c r="P42" i="4"/>
  <c r="J41" i="4"/>
  <c r="L41" i="4"/>
  <c r="P41" i="4"/>
  <c r="J11" i="4"/>
  <c r="L11" i="4"/>
  <c r="P11" i="4"/>
  <c r="N57" i="22"/>
  <c r="L57" i="22"/>
  <c r="N18" i="22"/>
  <c r="L18" i="22"/>
  <c r="N45" i="22"/>
  <c r="L45" i="22"/>
  <c r="N4" i="22"/>
  <c r="L4" i="22"/>
  <c r="N61" i="22"/>
  <c r="L61" i="22"/>
  <c r="O61" i="22" s="1"/>
  <c r="N71" i="22"/>
  <c r="L71" i="22"/>
  <c r="N68" i="22"/>
  <c r="L68" i="22"/>
  <c r="N19" i="22"/>
  <c r="L19" i="22"/>
  <c r="N38" i="22"/>
  <c r="L38" i="22"/>
  <c r="N51" i="22"/>
  <c r="L51" i="22"/>
  <c r="O51" i="22" s="1"/>
  <c r="N11" i="22"/>
  <c r="L11" i="22"/>
  <c r="N60" i="22"/>
  <c r="L60" i="22"/>
  <c r="N22" i="22"/>
  <c r="L22" i="22"/>
  <c r="N48" i="22"/>
  <c r="L48" i="22"/>
  <c r="N27" i="22"/>
  <c r="L27" i="22"/>
  <c r="N15" i="22"/>
  <c r="L15" i="22"/>
  <c r="N34" i="22"/>
  <c r="L34" i="22"/>
  <c r="N46" i="22"/>
  <c r="L46" i="22"/>
  <c r="N74" i="22"/>
  <c r="L74" i="22"/>
  <c r="N64" i="22"/>
  <c r="L64" i="22"/>
  <c r="N73" i="22"/>
  <c r="L73" i="22"/>
  <c r="N28" i="22"/>
  <c r="L28" i="22"/>
  <c r="O28" i="22" s="1"/>
  <c r="N31" i="22"/>
  <c r="L31" i="22"/>
  <c r="N41" i="22"/>
  <c r="L41" i="22"/>
  <c r="N77" i="22"/>
  <c r="L77" i="22"/>
  <c r="N43" i="22"/>
  <c r="L43" i="22"/>
  <c r="N26" i="22"/>
  <c r="L26" i="22"/>
  <c r="N59" i="22"/>
  <c r="L59" i="22"/>
  <c r="N55" i="22"/>
  <c r="L55" i="22"/>
  <c r="O55" i="22" s="1"/>
  <c r="N67" i="22"/>
  <c r="L67" i="22"/>
  <c r="N6" i="22"/>
  <c r="L6" i="22"/>
  <c r="N7" i="22"/>
  <c r="L7" i="22"/>
  <c r="N25" i="22"/>
  <c r="L25" i="22"/>
  <c r="N56" i="22"/>
  <c r="L56" i="22"/>
  <c r="O56" i="22" s="1"/>
  <c r="N10" i="22"/>
  <c r="L10" i="22"/>
  <c r="N20" i="22"/>
  <c r="L20" i="22"/>
  <c r="N65" i="22"/>
  <c r="L65" i="22"/>
  <c r="N37" i="22"/>
  <c r="L37" i="22"/>
  <c r="N16" i="22"/>
  <c r="L16" i="22"/>
  <c r="N78" i="22"/>
  <c r="L78" i="22"/>
  <c r="N47" i="22"/>
  <c r="L47" i="22"/>
  <c r="N14" i="22"/>
  <c r="L14" i="22"/>
  <c r="N40" i="22"/>
  <c r="L40" i="22"/>
  <c r="N49" i="22"/>
  <c r="L49" i="22"/>
  <c r="N8" i="22"/>
  <c r="L8" i="22"/>
  <c r="N12" i="22"/>
  <c r="L12" i="22"/>
  <c r="N5" i="22"/>
  <c r="L5" i="22"/>
  <c r="N50" i="22"/>
  <c r="L50" i="22"/>
  <c r="N42" i="22"/>
  <c r="L42" i="22"/>
  <c r="N52" i="22"/>
  <c r="L52" i="22"/>
  <c r="N33" i="22"/>
  <c r="L33" i="22"/>
  <c r="N17" i="22"/>
  <c r="L17" i="22"/>
  <c r="N3" i="22"/>
  <c r="L3" i="22"/>
  <c r="N62" i="22"/>
  <c r="L62" i="22"/>
  <c r="N29" i="22"/>
  <c r="L29" i="22"/>
  <c r="N21" i="22"/>
  <c r="L21" i="22"/>
  <c r="N13" i="22"/>
  <c r="L13" i="22"/>
  <c r="N24" i="22"/>
  <c r="L24" i="22"/>
  <c r="O24" i="22" s="1"/>
  <c r="N72" i="22"/>
  <c r="L72" i="22"/>
  <c r="N32" i="22"/>
  <c r="L32" i="22"/>
  <c r="N66" i="22"/>
  <c r="L66" i="22"/>
  <c r="N75" i="22"/>
  <c r="L75" i="22"/>
  <c r="N76" i="22"/>
  <c r="L76" i="22"/>
  <c r="N9" i="22"/>
  <c r="L9" i="22"/>
  <c r="N30" i="22"/>
  <c r="L30" i="22"/>
  <c r="O30" i="22" s="1"/>
  <c r="N69" i="22"/>
  <c r="L69" i="22"/>
  <c r="N44" i="22"/>
  <c r="L44" i="22"/>
  <c r="N23" i="22"/>
  <c r="L23" i="22"/>
  <c r="N53" i="22"/>
  <c r="L53" i="22"/>
  <c r="N39" i="22"/>
  <c r="L39" i="22"/>
  <c r="O39" i="22" s="1"/>
  <c r="N63" i="22"/>
  <c r="L63" i="22"/>
  <c r="N35" i="22"/>
  <c r="L35" i="22"/>
  <c r="N58" i="22"/>
  <c r="L58" i="22"/>
  <c r="J61" i="22"/>
  <c r="J4" i="22"/>
  <c r="J45" i="22"/>
  <c r="J18" i="22"/>
  <c r="J57" i="22"/>
  <c r="O57" i="22" s="1"/>
  <c r="P43" i="20"/>
  <c r="P32" i="20"/>
  <c r="P33" i="20"/>
  <c r="P8" i="20"/>
  <c r="P57" i="20"/>
  <c r="P47" i="20"/>
  <c r="P21" i="20"/>
  <c r="L33" i="20"/>
  <c r="L8" i="20"/>
  <c r="L57" i="20"/>
  <c r="L47" i="20"/>
  <c r="L21" i="20"/>
  <c r="J33" i="20"/>
  <c r="J8" i="20"/>
  <c r="Q8" i="20" s="1"/>
  <c r="J57" i="20"/>
  <c r="J47" i="20"/>
  <c r="J21" i="20"/>
  <c r="J6" i="14"/>
  <c r="P6" i="14"/>
  <c r="J5" i="14"/>
  <c r="P5" i="14"/>
  <c r="J8" i="14"/>
  <c r="P8" i="14"/>
  <c r="J7" i="14"/>
  <c r="P7" i="14"/>
  <c r="J9" i="14"/>
  <c r="P9" i="14"/>
  <c r="J4" i="14"/>
  <c r="P4" i="14"/>
  <c r="J4" i="12"/>
  <c r="L4" i="12"/>
  <c r="N4" i="12"/>
  <c r="J8" i="12"/>
  <c r="L8" i="12"/>
  <c r="N8" i="12"/>
  <c r="J17" i="27"/>
  <c r="L17" i="27"/>
  <c r="N17" i="27"/>
  <c r="J16" i="27"/>
  <c r="L16" i="27"/>
  <c r="N16" i="27"/>
  <c r="J18" i="27"/>
  <c r="L18" i="27"/>
  <c r="N18" i="27"/>
  <c r="J20" i="27"/>
  <c r="L20" i="27"/>
  <c r="N20" i="27"/>
  <c r="J7" i="29"/>
  <c r="J9" i="29"/>
  <c r="J10" i="29"/>
  <c r="J4" i="29"/>
  <c r="J13" i="29"/>
  <c r="J11" i="29"/>
  <c r="P46" i="20"/>
  <c r="L46" i="20"/>
  <c r="J46" i="20"/>
  <c r="T4" i="23"/>
  <c r="N4" i="23"/>
  <c r="L4" i="23"/>
  <c r="J4" i="23"/>
  <c r="J62" i="22"/>
  <c r="O62" i="22" s="1"/>
  <c r="J59" i="22"/>
  <c r="J43" i="22"/>
  <c r="J63" i="22"/>
  <c r="J53" i="22"/>
  <c r="J24" i="22"/>
  <c r="J14" i="22"/>
  <c r="J78" i="22"/>
  <c r="J16" i="22"/>
  <c r="J31" i="22"/>
  <c r="J28" i="22"/>
  <c r="J19" i="22"/>
  <c r="J58" i="22"/>
  <c r="O58" i="22" s="1"/>
  <c r="J32" i="22"/>
  <c r="O32" i="22" s="1"/>
  <c r="J13" i="22"/>
  <c r="J3" i="22"/>
  <c r="J12" i="22"/>
  <c r="J41" i="22"/>
  <c r="J39" i="22"/>
  <c r="J30" i="22"/>
  <c r="J47" i="22"/>
  <c r="J10" i="22"/>
  <c r="J67" i="22"/>
  <c r="J51" i="22"/>
  <c r="J23" i="22"/>
  <c r="O23" i="22" s="1"/>
  <c r="J76" i="22"/>
  <c r="J75" i="22"/>
  <c r="J66" i="22"/>
  <c r="J33" i="22"/>
  <c r="J37" i="22"/>
  <c r="J65" i="22"/>
  <c r="J55" i="22"/>
  <c r="J77" i="22"/>
  <c r="J74" i="22"/>
  <c r="J34" i="22"/>
  <c r="J48" i="22"/>
  <c r="J22" i="22"/>
  <c r="O22" i="22" s="1"/>
  <c r="J11" i="22"/>
  <c r="J9" i="22"/>
  <c r="J72" i="22"/>
  <c r="J21" i="22"/>
  <c r="J5" i="22"/>
  <c r="J25" i="22"/>
  <c r="J6" i="22"/>
  <c r="J7" i="22"/>
  <c r="J26" i="22"/>
  <c r="J64" i="22"/>
  <c r="J46" i="22"/>
  <c r="O46" i="22" s="1"/>
  <c r="J38" i="22"/>
  <c r="O38" i="22" s="1"/>
  <c r="J35" i="22"/>
  <c r="J29" i="22"/>
  <c r="O29" i="22" s="1"/>
  <c r="J42" i="22"/>
  <c r="J49" i="22"/>
  <c r="J56" i="22"/>
  <c r="J15" i="22"/>
  <c r="J44" i="22"/>
  <c r="J69" i="22"/>
  <c r="O69" i="22" s="1"/>
  <c r="J8" i="22"/>
  <c r="J20" i="22"/>
  <c r="J73" i="22"/>
  <c r="O73" i="22" s="1"/>
  <c r="J27" i="22"/>
  <c r="J68" i="22"/>
  <c r="J17" i="22"/>
  <c r="J52" i="22"/>
  <c r="J50" i="22"/>
  <c r="J40" i="22"/>
  <c r="J60" i="22"/>
  <c r="J71" i="22"/>
  <c r="P55" i="20"/>
  <c r="P36" i="20"/>
  <c r="P25" i="20"/>
  <c r="P34" i="20"/>
  <c r="P17" i="20"/>
  <c r="P7" i="20"/>
  <c r="P39" i="20"/>
  <c r="P29" i="20"/>
  <c r="P56" i="20"/>
  <c r="P31" i="20"/>
  <c r="P13" i="20"/>
  <c r="P18" i="20"/>
  <c r="P4" i="20"/>
  <c r="P9" i="20"/>
  <c r="P24" i="20"/>
  <c r="P53" i="20"/>
  <c r="P41" i="20"/>
  <c r="P35" i="20"/>
  <c r="P27" i="20"/>
  <c r="P40" i="20"/>
  <c r="P50" i="20"/>
  <c r="P11" i="20"/>
  <c r="P30" i="20"/>
  <c r="P54" i="20"/>
  <c r="P23" i="20"/>
  <c r="P12" i="20"/>
  <c r="P44" i="20"/>
  <c r="P45" i="20"/>
  <c r="P5" i="20"/>
  <c r="P42" i="20"/>
  <c r="P52" i="20"/>
  <c r="P15" i="20"/>
  <c r="P6" i="20"/>
  <c r="P51" i="20"/>
  <c r="P38" i="20"/>
  <c r="P19" i="20"/>
  <c r="P16" i="20"/>
  <c r="P22" i="20"/>
  <c r="P26" i="20"/>
  <c r="P20" i="20"/>
  <c r="P37" i="20"/>
  <c r="P10" i="20"/>
  <c r="P49" i="20"/>
  <c r="P3" i="20"/>
  <c r="P14" i="20"/>
  <c r="P28" i="20"/>
  <c r="P48" i="20"/>
  <c r="L55" i="20"/>
  <c r="L36" i="20"/>
  <c r="L25" i="20"/>
  <c r="L34" i="20"/>
  <c r="L43" i="20"/>
  <c r="L17" i="20"/>
  <c r="L7" i="20"/>
  <c r="L39" i="20"/>
  <c r="L29" i="20"/>
  <c r="L56" i="20"/>
  <c r="L31" i="20"/>
  <c r="L13" i="20"/>
  <c r="L18" i="20"/>
  <c r="L4" i="20"/>
  <c r="L9" i="20"/>
  <c r="L24" i="20"/>
  <c r="L53" i="20"/>
  <c r="L41" i="20"/>
  <c r="L35" i="20"/>
  <c r="L27" i="20"/>
  <c r="L40" i="20"/>
  <c r="L50" i="20"/>
  <c r="L11" i="20"/>
  <c r="L30" i="20"/>
  <c r="L54" i="20"/>
  <c r="L23" i="20"/>
  <c r="L12" i="20"/>
  <c r="L44" i="20"/>
  <c r="L45" i="20"/>
  <c r="L5" i="20"/>
  <c r="L42" i="20"/>
  <c r="L52" i="20"/>
  <c r="L15" i="20"/>
  <c r="L6" i="20"/>
  <c r="L51" i="20"/>
  <c r="L38" i="20"/>
  <c r="L19" i="20"/>
  <c r="L16" i="20"/>
  <c r="L22" i="20"/>
  <c r="L32" i="20"/>
  <c r="L26" i="20"/>
  <c r="L20" i="20"/>
  <c r="L37" i="20"/>
  <c r="L10" i="20"/>
  <c r="L49" i="20"/>
  <c r="L3" i="20"/>
  <c r="L14" i="20"/>
  <c r="L28" i="20"/>
  <c r="L48" i="20"/>
  <c r="J28" i="20"/>
  <c r="J14" i="20"/>
  <c r="Q14" i="20" s="1"/>
  <c r="J3" i="20"/>
  <c r="J49" i="20"/>
  <c r="J10" i="20"/>
  <c r="J37" i="20"/>
  <c r="J20" i="20"/>
  <c r="J26" i="20"/>
  <c r="J32" i="20"/>
  <c r="J22" i="20"/>
  <c r="J16" i="20"/>
  <c r="J19" i="20"/>
  <c r="Q19" i="20" s="1"/>
  <c r="J38" i="20"/>
  <c r="J51" i="20"/>
  <c r="Q51" i="20" s="1"/>
  <c r="J6" i="20"/>
  <c r="J15" i="20"/>
  <c r="Q15" i="20" s="1"/>
  <c r="J52" i="20"/>
  <c r="J42" i="20"/>
  <c r="J5" i="20"/>
  <c r="Q5" i="20" s="1"/>
  <c r="J45" i="20"/>
  <c r="J44" i="20"/>
  <c r="J12" i="20"/>
  <c r="J23" i="20"/>
  <c r="J54" i="20"/>
  <c r="J30" i="20"/>
  <c r="J11" i="20"/>
  <c r="J50" i="20"/>
  <c r="J40" i="20"/>
  <c r="Q40" i="20" s="1"/>
  <c r="J27" i="20"/>
  <c r="J35" i="20"/>
  <c r="J41" i="20"/>
  <c r="Q41" i="20" s="1"/>
  <c r="J53" i="20"/>
  <c r="J24" i="20"/>
  <c r="J9" i="20"/>
  <c r="J4" i="20"/>
  <c r="J18" i="20"/>
  <c r="J13" i="20"/>
  <c r="J31" i="20"/>
  <c r="Q31" i="20" s="1"/>
  <c r="J56" i="20"/>
  <c r="J29" i="20"/>
  <c r="J39" i="20"/>
  <c r="J7" i="20"/>
  <c r="J17" i="20"/>
  <c r="Q17" i="20" s="1"/>
  <c r="J43" i="20"/>
  <c r="J34" i="20"/>
  <c r="J25" i="20"/>
  <c r="J36" i="20"/>
  <c r="J55" i="20"/>
  <c r="J48" i="20"/>
  <c r="N15" i="27"/>
  <c r="N14" i="27"/>
  <c r="N6" i="27"/>
  <c r="N25" i="27"/>
  <c r="N26" i="27"/>
  <c r="N19" i="27"/>
  <c r="N31" i="27"/>
  <c r="N21" i="27"/>
  <c r="N10" i="27"/>
  <c r="N7" i="27"/>
  <c r="N13" i="27"/>
  <c r="N28" i="27"/>
  <c r="N9" i="27"/>
  <c r="N27" i="27"/>
  <c r="N22" i="27"/>
  <c r="N12" i="27"/>
  <c r="N4" i="27"/>
  <c r="N23" i="27"/>
  <c r="N11" i="27"/>
  <c r="N8" i="27"/>
  <c r="N5" i="27"/>
  <c r="L15" i="27"/>
  <c r="L14" i="27"/>
  <c r="L6" i="27"/>
  <c r="L25" i="27"/>
  <c r="L26" i="27"/>
  <c r="L19" i="27"/>
  <c r="L31" i="27"/>
  <c r="L21" i="27"/>
  <c r="L10" i="27"/>
  <c r="L7" i="27"/>
  <c r="L13" i="27"/>
  <c r="L28" i="27"/>
  <c r="L9" i="27"/>
  <c r="L27" i="27"/>
  <c r="L22" i="27"/>
  <c r="L12" i="27"/>
  <c r="L4" i="27"/>
  <c r="L23" i="27"/>
  <c r="L11" i="27"/>
  <c r="L8" i="27"/>
  <c r="L5" i="27"/>
  <c r="J8" i="27"/>
  <c r="J11" i="27"/>
  <c r="J23" i="27"/>
  <c r="J4" i="27"/>
  <c r="J12" i="27"/>
  <c r="J22" i="27"/>
  <c r="J27" i="27"/>
  <c r="J9" i="27"/>
  <c r="J28" i="27"/>
  <c r="J13" i="27"/>
  <c r="J7" i="27"/>
  <c r="J10" i="27"/>
  <c r="J21" i="27"/>
  <c r="J31" i="27"/>
  <c r="J19" i="27"/>
  <c r="J26" i="27"/>
  <c r="J25" i="27"/>
  <c r="J6" i="27"/>
  <c r="J14" i="27"/>
  <c r="J15" i="27"/>
  <c r="J5" i="27"/>
  <c r="N34" i="12"/>
  <c r="N37" i="12"/>
  <c r="N36" i="12"/>
  <c r="N52" i="12"/>
  <c r="N5" i="12"/>
  <c r="N7" i="12"/>
  <c r="N9" i="12"/>
  <c r="N35" i="12"/>
  <c r="N16" i="12"/>
  <c r="N30" i="12"/>
  <c r="N43" i="12"/>
  <c r="N50" i="12"/>
  <c r="N21" i="12"/>
  <c r="N31" i="12"/>
  <c r="N11" i="12"/>
  <c r="N20" i="12"/>
  <c r="N23" i="12"/>
  <c r="N28" i="12"/>
  <c r="N32" i="12"/>
  <c r="N10" i="12"/>
  <c r="N14" i="12"/>
  <c r="N41" i="12"/>
  <c r="N25" i="12"/>
  <c r="N46" i="12"/>
  <c r="N22" i="12"/>
  <c r="N42" i="12"/>
  <c r="N33" i="12"/>
  <c r="N15" i="12"/>
  <c r="N26" i="12"/>
  <c r="N49" i="12"/>
  <c r="N45" i="12"/>
  <c r="N48" i="12"/>
  <c r="N24" i="12"/>
  <c r="N19" i="12"/>
  <c r="N47" i="12"/>
  <c r="N13" i="12"/>
  <c r="N39" i="12"/>
  <c r="N12" i="12"/>
  <c r="N40" i="12"/>
  <c r="N18" i="12"/>
  <c r="N17" i="12"/>
  <c r="L34" i="12"/>
  <c r="L37" i="12"/>
  <c r="L36" i="12"/>
  <c r="O36" i="12" s="1"/>
  <c r="L52" i="12"/>
  <c r="L5" i="12"/>
  <c r="L7" i="12"/>
  <c r="L9" i="12"/>
  <c r="L35" i="12"/>
  <c r="L16" i="12"/>
  <c r="L30" i="12"/>
  <c r="L43" i="12"/>
  <c r="L50" i="12"/>
  <c r="L21" i="12"/>
  <c r="L31" i="12"/>
  <c r="L11" i="12"/>
  <c r="L20" i="12"/>
  <c r="L23" i="12"/>
  <c r="L28" i="12"/>
  <c r="L32" i="12"/>
  <c r="L10" i="12"/>
  <c r="L14" i="12"/>
  <c r="L41" i="12"/>
  <c r="L25" i="12"/>
  <c r="L46" i="12"/>
  <c r="L22" i="12"/>
  <c r="L42" i="12"/>
  <c r="L33" i="12"/>
  <c r="L15" i="12"/>
  <c r="L26" i="12"/>
  <c r="L49" i="12"/>
  <c r="L45" i="12"/>
  <c r="L48" i="12"/>
  <c r="L24" i="12"/>
  <c r="L19" i="12"/>
  <c r="L47" i="12"/>
  <c r="L13" i="12"/>
  <c r="L39" i="12"/>
  <c r="L12" i="12"/>
  <c r="L40" i="12"/>
  <c r="L18" i="12"/>
  <c r="L17" i="12"/>
  <c r="J18" i="12"/>
  <c r="J40" i="12"/>
  <c r="J12" i="12"/>
  <c r="J39" i="12"/>
  <c r="J13" i="12"/>
  <c r="J47" i="12"/>
  <c r="J19" i="12"/>
  <c r="J24" i="12"/>
  <c r="J48" i="12"/>
  <c r="J45" i="12"/>
  <c r="J49" i="12"/>
  <c r="J26" i="12"/>
  <c r="J15" i="12"/>
  <c r="J33" i="12"/>
  <c r="J42" i="12"/>
  <c r="J22" i="12"/>
  <c r="J46" i="12"/>
  <c r="J25" i="12"/>
  <c r="J41" i="12"/>
  <c r="J14" i="12"/>
  <c r="J10" i="12"/>
  <c r="J32" i="12"/>
  <c r="J28" i="12"/>
  <c r="J23" i="12"/>
  <c r="J20" i="12"/>
  <c r="J11" i="12"/>
  <c r="J31" i="12"/>
  <c r="J21" i="12"/>
  <c r="J50" i="12"/>
  <c r="J43" i="12"/>
  <c r="J30" i="12"/>
  <c r="J16" i="12"/>
  <c r="J35" i="12"/>
  <c r="J9" i="12"/>
  <c r="J7" i="12"/>
  <c r="J5" i="12"/>
  <c r="J52" i="12"/>
  <c r="J36" i="12"/>
  <c r="J37" i="12"/>
  <c r="J34" i="12"/>
  <c r="J17" i="12"/>
  <c r="J16" i="29"/>
  <c r="J6" i="29"/>
  <c r="J8" i="29"/>
  <c r="J15" i="29"/>
  <c r="J3" i="29"/>
  <c r="R23" i="1"/>
  <c r="Q22" i="1"/>
  <c r="Q21" i="1"/>
  <c r="P21" i="1"/>
  <c r="Q20" i="1"/>
  <c r="P20" i="1"/>
  <c r="O20" i="1"/>
  <c r="Q19" i="1"/>
  <c r="P19" i="1"/>
  <c r="O19" i="1"/>
  <c r="N19" i="1"/>
  <c r="Q18" i="1"/>
  <c r="P18" i="1"/>
  <c r="O18" i="1"/>
  <c r="N18" i="1"/>
  <c r="M18" i="1"/>
  <c r="Q17" i="1"/>
  <c r="P17" i="1"/>
  <c r="O17" i="1"/>
  <c r="N17" i="1"/>
  <c r="M17" i="1"/>
  <c r="L17" i="1"/>
  <c r="Q16" i="1"/>
  <c r="P16" i="1"/>
  <c r="O16" i="1"/>
  <c r="N16" i="1"/>
  <c r="M16" i="1"/>
  <c r="L16" i="1"/>
  <c r="K16" i="1"/>
  <c r="Q15" i="1"/>
  <c r="P15" i="1"/>
  <c r="O15" i="1"/>
  <c r="N15" i="1"/>
  <c r="M15" i="1"/>
  <c r="L15" i="1"/>
  <c r="K15" i="1"/>
  <c r="J15" i="1"/>
  <c r="Q14" i="1"/>
  <c r="P14" i="1"/>
  <c r="O14" i="1"/>
  <c r="N14" i="1"/>
  <c r="M14" i="1"/>
  <c r="L14" i="1"/>
  <c r="K14" i="1"/>
  <c r="J14" i="1"/>
  <c r="I14" i="1"/>
  <c r="Q13" i="1"/>
  <c r="P13" i="1"/>
  <c r="O13" i="1"/>
  <c r="N13" i="1"/>
  <c r="M13" i="1"/>
  <c r="L13" i="1"/>
  <c r="K13" i="1"/>
  <c r="J13" i="1"/>
  <c r="I13" i="1"/>
  <c r="H13" i="1"/>
  <c r="Q12" i="1"/>
  <c r="P12" i="1"/>
  <c r="O12" i="1"/>
  <c r="N12" i="1"/>
  <c r="M12" i="1"/>
  <c r="L12" i="1"/>
  <c r="K12" i="1"/>
  <c r="J12" i="1"/>
  <c r="I12" i="1"/>
  <c r="H12" i="1"/>
  <c r="G12" i="1"/>
  <c r="Q11" i="1"/>
  <c r="P11" i="1"/>
  <c r="O11" i="1"/>
  <c r="N11" i="1"/>
  <c r="M11" i="1"/>
  <c r="L11" i="1"/>
  <c r="K11" i="1"/>
  <c r="J11" i="1"/>
  <c r="I11" i="1"/>
  <c r="H11" i="1"/>
  <c r="G11" i="1"/>
  <c r="F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O27" i="22"/>
  <c r="O40" i="22"/>
  <c r="O41" i="22"/>
  <c r="O60" i="22"/>
  <c r="O12" i="22" l="1"/>
  <c r="O15" i="22"/>
  <c r="O4" i="22"/>
  <c r="O6" i="22"/>
  <c r="O3" i="22"/>
  <c r="O5" i="22"/>
  <c r="O20" i="22"/>
  <c r="O45" i="22"/>
  <c r="O13" i="22"/>
  <c r="O43" i="22"/>
  <c r="O47" i="22"/>
  <c r="O31" i="22"/>
  <c r="O34" i="22"/>
  <c r="O75" i="22"/>
  <c r="O76" i="22"/>
  <c r="O59" i="22"/>
  <c r="O66" i="22"/>
  <c r="O42" i="22"/>
  <c r="O8" i="22"/>
  <c r="Q42" i="20"/>
  <c r="Q35" i="20"/>
  <c r="Q48" i="20"/>
  <c r="Q13" i="20"/>
  <c r="Q30" i="20"/>
  <c r="Q38" i="20"/>
  <c r="Q28" i="20"/>
  <c r="Q7" i="20"/>
  <c r="Q37" i="20"/>
  <c r="Q34" i="20"/>
  <c r="Q24" i="20"/>
  <c r="Q44" i="20"/>
  <c r="Q53" i="20"/>
  <c r="O53" i="22"/>
  <c r="O33" i="22"/>
  <c r="O16" i="22"/>
  <c r="O26" i="22"/>
  <c r="O44" i="22"/>
  <c r="O78" i="22"/>
  <c r="O52" i="22"/>
  <c r="O49" i="22"/>
  <c r="O37" i="22"/>
  <c r="O7" i="22"/>
  <c r="O18" i="22"/>
  <c r="O77" i="22"/>
  <c r="O74" i="22"/>
  <c r="O65" i="22"/>
  <c r="O17" i="22"/>
  <c r="O48" i="22"/>
  <c r="O63" i="22"/>
  <c r="O10" i="22"/>
  <c r="O19" i="22"/>
  <c r="O11" i="22"/>
  <c r="O72" i="22"/>
  <c r="O64" i="22"/>
  <c r="O68" i="22"/>
  <c r="O25" i="22"/>
  <c r="O9" i="22"/>
  <c r="O71" i="22"/>
  <c r="O35" i="22"/>
  <c r="O50" i="22"/>
  <c r="O14" i="22"/>
  <c r="O67" i="22"/>
  <c r="O21" i="22"/>
  <c r="Q45" i="20"/>
  <c r="Q20" i="20"/>
  <c r="Q26" i="20"/>
  <c r="Q11" i="20"/>
  <c r="Q50" i="20"/>
  <c r="Q3" i="20"/>
  <c r="Q57" i="20"/>
  <c r="Q56" i="20"/>
  <c r="Q55" i="20"/>
  <c r="Q54" i="20"/>
  <c r="Q52" i="20"/>
  <c r="Q36" i="20"/>
  <c r="Q43" i="20"/>
  <c r="Q46" i="20"/>
  <c r="Q39" i="20"/>
  <c r="Q49" i="20"/>
  <c r="Q47" i="20"/>
  <c r="Q33" i="20"/>
  <c r="Q32" i="20"/>
  <c r="Q23" i="20"/>
  <c r="Q25" i="20"/>
  <c r="Q27" i="20"/>
  <c r="Q29" i="20"/>
  <c r="Q22" i="20"/>
  <c r="Q21" i="20"/>
  <c r="Q18" i="20"/>
  <c r="Q16" i="20"/>
  <c r="Q12" i="20"/>
  <c r="Q10" i="20"/>
  <c r="Q9" i="20"/>
  <c r="Q6" i="20"/>
  <c r="Q4" i="20"/>
  <c r="U4" i="23"/>
  <c r="Q16" i="14"/>
  <c r="Q20" i="14"/>
  <c r="Q21" i="14"/>
  <c r="Q23" i="14"/>
  <c r="Q22" i="14"/>
  <c r="Q18" i="14"/>
  <c r="O29" i="30"/>
  <c r="O10" i="30"/>
  <c r="O22" i="30"/>
  <c r="O30" i="30"/>
  <c r="O28" i="30"/>
  <c r="O3" i="30"/>
  <c r="O7" i="30"/>
  <c r="O11" i="30"/>
  <c r="O19" i="30"/>
  <c r="O31" i="30"/>
  <c r="O4" i="30"/>
  <c r="O12" i="30"/>
  <c r="O14" i="30"/>
  <c r="O18" i="30"/>
  <c r="O15" i="30"/>
  <c r="O8" i="30"/>
  <c r="O26" i="30"/>
  <c r="O5" i="30"/>
  <c r="O23" i="30"/>
  <c r="O9" i="30"/>
  <c r="O27" i="30"/>
  <c r="O6" i="30"/>
  <c r="O24" i="30"/>
  <c r="O17" i="30"/>
  <c r="O30" i="27"/>
  <c r="O10" i="27"/>
  <c r="O7" i="27"/>
  <c r="O21" i="27"/>
  <c r="O20" i="27"/>
  <c r="O13" i="27"/>
  <c r="O11" i="27"/>
  <c r="O31" i="27"/>
  <c r="O16" i="27"/>
  <c r="O5" i="27"/>
  <c r="O44" i="12"/>
  <c r="O8" i="12"/>
  <c r="O24" i="12"/>
  <c r="Q9" i="14"/>
  <c r="Q6" i="14"/>
  <c r="Q11" i="14"/>
  <c r="Q8" i="14"/>
  <c r="Q5" i="14"/>
  <c r="Q7" i="14"/>
  <c r="Q4" i="14"/>
  <c r="Q10" i="14"/>
  <c r="O15" i="27"/>
  <c r="O27" i="27"/>
  <c r="O14" i="27"/>
  <c r="O9" i="27"/>
  <c r="O28" i="27"/>
  <c r="O4" i="27"/>
  <c r="O26" i="27"/>
  <c r="O25" i="27"/>
  <c r="O6" i="27"/>
  <c r="O12" i="27"/>
  <c r="O23" i="27"/>
  <c r="O18" i="27"/>
  <c r="O19" i="27"/>
  <c r="O29" i="27"/>
  <c r="O8" i="27"/>
  <c r="O17" i="27"/>
  <c r="O22" i="27"/>
  <c r="O24" i="27"/>
  <c r="O34" i="12"/>
  <c r="O49" i="12"/>
  <c r="O43" i="12"/>
  <c r="O18" i="12"/>
  <c r="O15" i="12"/>
  <c r="O20" i="12"/>
  <c r="O52" i="12"/>
  <c r="O11" i="12"/>
  <c r="O40" i="12"/>
  <c r="O23" i="12"/>
  <c r="O10" i="12"/>
  <c r="O30" i="12"/>
  <c r="O38" i="12"/>
  <c r="O14" i="12"/>
  <c r="O31" i="12"/>
  <c r="O33" i="12"/>
  <c r="O4" i="12"/>
  <c r="O41" i="12"/>
  <c r="O25" i="12"/>
  <c r="O37" i="12"/>
  <c r="O16" i="12"/>
  <c r="O45" i="12"/>
  <c r="O48" i="12"/>
  <c r="O47" i="12"/>
  <c r="O19" i="12"/>
  <c r="O42" i="12"/>
  <c r="O12" i="12"/>
  <c r="O26" i="12"/>
  <c r="O17" i="12"/>
  <c r="O27" i="12"/>
  <c r="O32" i="12"/>
  <c r="O5" i="12"/>
  <c r="O46" i="12"/>
  <c r="O29" i="12"/>
  <c r="O7" i="12"/>
  <c r="O6" i="12"/>
  <c r="O50" i="12"/>
  <c r="O13" i="12"/>
  <c r="O21" i="12"/>
  <c r="O22" i="12"/>
  <c r="O39" i="12"/>
  <c r="O28" i="12"/>
  <c r="O9" i="12"/>
  <c r="O35" i="12"/>
  <c r="O51" i="12"/>
  <c r="Q40" i="4"/>
  <c r="Q30" i="4"/>
  <c r="Q25" i="4"/>
  <c r="Q42" i="4"/>
  <c r="Q15" i="4"/>
  <c r="Q10" i="4"/>
  <c r="Q20" i="4"/>
  <c r="Q19" i="4"/>
  <c r="Q33" i="4"/>
  <c r="Q27" i="4"/>
  <c r="Q18" i="4"/>
  <c r="Q48" i="4"/>
  <c r="Q41" i="4"/>
  <c r="Q6" i="4"/>
  <c r="Q26" i="4"/>
  <c r="Q36" i="4"/>
  <c r="Q38" i="4"/>
  <c r="Q54" i="4"/>
  <c r="Q46" i="4"/>
  <c r="Q21" i="4"/>
  <c r="Q13" i="4"/>
  <c r="Q31" i="4"/>
  <c r="Q24" i="4"/>
  <c r="Q29" i="4"/>
  <c r="Q14" i="4"/>
  <c r="Q12" i="4"/>
  <c r="Q51" i="4"/>
  <c r="Q32" i="4"/>
  <c r="Q5" i="4"/>
  <c r="Q16" i="4"/>
  <c r="Q8" i="4"/>
  <c r="Q53" i="4"/>
  <c r="Q17" i="4"/>
  <c r="Q50" i="4"/>
  <c r="Q37" i="4"/>
  <c r="Q3" i="4"/>
  <c r="Q52" i="4"/>
  <c r="Q47" i="4"/>
  <c r="Q35" i="4"/>
  <c r="Q49" i="4"/>
  <c r="Q4" i="4"/>
  <c r="Q11" i="4"/>
  <c r="Q23" i="4"/>
  <c r="Q45" i="4"/>
  <c r="Q22" i="4"/>
  <c r="Q55" i="4"/>
  <c r="Q28" i="4"/>
  <c r="Q43" i="4"/>
  <c r="Q9" i="4"/>
  <c r="Q34" i="4"/>
  <c r="Q39" i="4"/>
  <c r="Q44" i="4"/>
  <c r="Q7" i="4"/>
  <c r="O9" i="29"/>
  <c r="O17" i="29"/>
  <c r="O4" i="29"/>
  <c r="O12" i="29"/>
  <c r="O3" i="29"/>
  <c r="O7" i="29"/>
  <c r="O8" i="29"/>
  <c r="O5" i="29"/>
  <c r="O15" i="29"/>
  <c r="O6" i="29"/>
  <c r="O10" i="29"/>
  <c r="O11" i="29"/>
  <c r="O13" i="29"/>
  <c r="O16" i="29"/>
  <c r="O14" i="29"/>
</calcChain>
</file>

<file path=xl/sharedStrings.xml><?xml version="1.0" encoding="utf-8"?>
<sst xmlns="http://schemas.openxmlformats.org/spreadsheetml/2006/main" count="8209" uniqueCount="1629">
  <si>
    <t>C.1</t>
  </si>
  <si>
    <t>Classe</t>
  </si>
  <si>
    <t>Pl. Gén.</t>
  </si>
  <si>
    <t>cat</t>
  </si>
  <si>
    <t>Yacht</t>
  </si>
  <si>
    <t>Résultats détaillés</t>
  </si>
  <si>
    <t>P Ret</t>
  </si>
  <si>
    <t>C.2</t>
  </si>
  <si>
    <t>Corsica Classic</t>
  </si>
  <si>
    <t>Grp</t>
  </si>
  <si>
    <t>Rgs
Grp</t>
  </si>
  <si>
    <t>C1</t>
  </si>
  <si>
    <t>C2</t>
  </si>
  <si>
    <t>C3</t>
  </si>
  <si>
    <r>
      <t xml:space="preserve">Course 4
</t>
    </r>
    <r>
      <rPr>
        <b/>
        <sz val="7"/>
        <rFont val="Arial"/>
        <family val="2"/>
      </rPr>
      <t>place    points</t>
    </r>
  </si>
  <si>
    <t>Attribution de points</t>
  </si>
  <si>
    <t>ATTRIBUTION DE POINTS</t>
  </si>
  <si>
    <t>N : Nombre de participants de la catégorie</t>
  </si>
  <si>
    <t>P : Place dans la catégorie</t>
  </si>
  <si>
    <t>Rgs</t>
  </si>
  <si>
    <t>Ident</t>
  </si>
  <si>
    <t>Concurrents</t>
  </si>
  <si>
    <t>Nom</t>
  </si>
  <si>
    <t>Cat.</t>
  </si>
  <si>
    <t>DNF</t>
  </si>
  <si>
    <t>DNC</t>
  </si>
  <si>
    <t>DSQ</t>
  </si>
  <si>
    <t>Participants</t>
  </si>
  <si>
    <t>Place au général</t>
  </si>
  <si>
    <t>Total événement</t>
  </si>
  <si>
    <t>Skipper</t>
  </si>
  <si>
    <r>
      <t xml:space="preserve">Course 1
</t>
    </r>
    <r>
      <rPr>
        <b/>
        <sz val="7"/>
        <rFont val="Arial"/>
        <family val="2"/>
      </rPr>
      <t>place    points</t>
    </r>
  </si>
  <si>
    <r>
      <t xml:space="preserve">Course 2
</t>
    </r>
    <r>
      <rPr>
        <b/>
        <sz val="7"/>
        <rFont val="Arial"/>
        <family val="2"/>
      </rPr>
      <t>place    points</t>
    </r>
  </si>
  <si>
    <r>
      <t xml:space="preserve">Course 3
</t>
    </r>
    <r>
      <rPr>
        <b/>
        <sz val="7"/>
        <rFont val="Arial"/>
        <family val="2"/>
      </rPr>
      <t>place    points</t>
    </r>
  </si>
  <si>
    <t>EA</t>
  </si>
  <si>
    <t>EM</t>
  </si>
  <si>
    <t>CM</t>
  </si>
  <si>
    <t>Place</t>
  </si>
  <si>
    <t>Catégorie</t>
  </si>
  <si>
    <t>Course 1</t>
  </si>
  <si>
    <t>Course 2</t>
  </si>
  <si>
    <t>Course 3</t>
  </si>
  <si>
    <t>Course 4</t>
  </si>
  <si>
    <t>Total points événement</t>
  </si>
  <si>
    <t>Voiles d'Antibes</t>
  </si>
  <si>
    <t>Régates Royales</t>
  </si>
  <si>
    <r>
      <t>Classement</t>
    </r>
    <r>
      <rPr>
        <sz val="12"/>
        <rFont val="Arial"/>
        <family val="2"/>
      </rPr>
      <t>: addition des points de chaque manche (fonction de la place et du nombre de participants de la catégorie)</t>
    </r>
  </si>
  <si>
    <t>Groupe CLASSIQUE MARCONI (CM)</t>
  </si>
  <si>
    <t>Groupe EPOQUES AURIQUES (EA)</t>
  </si>
  <si>
    <t>Groupe EPOQUES MARCONI (EM)</t>
  </si>
  <si>
    <t>CLASSIQUE MARCONI</t>
  </si>
  <si>
    <t>Points</t>
  </si>
  <si>
    <t>c.1</t>
  </si>
  <si>
    <t>c.2</t>
  </si>
  <si>
    <t>c.3</t>
  </si>
  <si>
    <t>EAA</t>
  </si>
  <si>
    <t>EMA</t>
  </si>
  <si>
    <t>EMB</t>
  </si>
  <si>
    <t>7C</t>
  </si>
  <si>
    <t>CMB</t>
  </si>
  <si>
    <t>CMA</t>
  </si>
  <si>
    <t>Bilan à 
mi-saison</t>
  </si>
  <si>
    <t>4 </t>
  </si>
  <si>
    <t>9 </t>
  </si>
  <si>
    <t>5 </t>
  </si>
  <si>
    <t>11 </t>
  </si>
  <si>
    <t>Détail régates par catégorie</t>
  </si>
  <si>
    <t>Voiles de Cassis</t>
  </si>
  <si>
    <t>Bilan final</t>
  </si>
  <si>
    <t> place </t>
  </si>
  <si>
    <t> nom bateau / sponsor </t>
  </si>
  <si>
    <t> coureurs / équipage </t>
  </si>
  <si>
    <t> points </t>
  </si>
  <si>
    <t>nom</t>
  </si>
  <si>
    <r>
      <t>Principe</t>
    </r>
    <r>
      <rPr>
        <sz val="12"/>
        <rFont val="Arial"/>
        <family val="2"/>
      </rPr>
      <t>: toutes les manches de tous les événements AFYT courrus en CIM comptent (coef.1)</t>
    </r>
  </si>
  <si>
    <t>OLYMPIAN</t>
  </si>
  <si>
    <t>NIN</t>
  </si>
  <si>
    <t>C4</t>
  </si>
  <si>
    <t>Nombre de manches</t>
  </si>
  <si>
    <t>Nombre événements</t>
  </si>
  <si>
    <t>Résultats par catégorie</t>
  </si>
  <si>
    <t>BEG HIR</t>
  </si>
  <si>
    <t>MARIA GIOVANNA II</t>
  </si>
  <si>
    <t>EVA</t>
  </si>
  <si>
    <t>LULU</t>
  </si>
  <si>
    <t>ESTEREL</t>
  </si>
  <si>
    <t>COMET</t>
  </si>
  <si>
    <t>PURITAN</t>
  </si>
  <si>
    <t>ROWDY</t>
  </si>
  <si>
    <t>ARGYLL</t>
  </si>
  <si>
    <t>MANITOU</t>
  </si>
  <si>
    <t>BLITZEN</t>
  </si>
  <si>
    <t>DAINTY</t>
  </si>
  <si>
    <t>MARGA</t>
  </si>
  <si>
    <t>VERONIQUE</t>
  </si>
  <si>
    <t>Cat</t>
  </si>
  <si>
    <t>INV</t>
  </si>
  <si>
    <t>EUGENIA V</t>
  </si>
  <si>
    <t>OPTIMIST</t>
  </si>
  <si>
    <t>JOSEPHINE</t>
  </si>
  <si>
    <t>ELLEN</t>
  </si>
  <si>
    <t>A24</t>
  </si>
  <si>
    <r>
      <t xml:space="preserve">Course 5
</t>
    </r>
    <r>
      <rPr>
        <b/>
        <sz val="7"/>
        <rFont val="Arial"/>
        <family val="2"/>
      </rPr>
      <t>place    points</t>
    </r>
  </si>
  <si>
    <t>F1</t>
  </si>
  <si>
    <t>WINDHOVER</t>
  </si>
  <si>
    <t>LYS</t>
  </si>
  <si>
    <t>CHIPS</t>
  </si>
  <si>
    <t>HERMITAGE</t>
  </si>
  <si>
    <t>CL</t>
  </si>
  <si>
    <t>I7077</t>
  </si>
  <si>
    <t>F90</t>
  </si>
  <si>
    <t>SAGITTARIUS</t>
  </si>
  <si>
    <t>ONE WAVE</t>
  </si>
  <si>
    <t>RAINBOW III</t>
  </si>
  <si>
    <t>TUIGA</t>
  </si>
  <si>
    <t>JILL</t>
  </si>
  <si>
    <t>Pts</t>
  </si>
  <si>
    <t>D3</t>
  </si>
  <si>
    <t>CHINOOK</t>
  </si>
  <si>
    <t>ORIOLE</t>
  </si>
  <si>
    <t>KELLINGHUSEN Jens</t>
  </si>
  <si>
    <t>FRANQUET Charlotte</t>
  </si>
  <si>
    <t>STORMY WEATHER</t>
  </si>
  <si>
    <t>OISEAU DE FEU</t>
  </si>
  <si>
    <t>LAFFITTE Thierry</t>
  </si>
  <si>
    <t>WHITE WINGS</t>
  </si>
  <si>
    <t>EILEEN 1938</t>
  </si>
  <si>
    <t>FERBUS Henri</t>
  </si>
  <si>
    <t>BOREL William</t>
  </si>
  <si>
    <t>FROVA Michele</t>
  </si>
  <si>
    <t>GARNIER Baptiste</t>
  </si>
  <si>
    <t>LAURENT Yves</t>
  </si>
  <si>
    <t>CRAZY LIFE</t>
  </si>
  <si>
    <t>CP du YCF</t>
  </si>
  <si>
    <t>MARIELLA</t>
  </si>
  <si>
    <t>ENCOUNTER</t>
  </si>
  <si>
    <t>ANNE SOPHIE</t>
  </si>
  <si>
    <t>OJALA II</t>
  </si>
  <si>
    <t>PEAN Lionel</t>
  </si>
  <si>
    <t>OJALA' II</t>
  </si>
  <si>
    <t>GER238</t>
  </si>
  <si>
    <t>P14</t>
  </si>
  <si>
    <t>F3</t>
  </si>
  <si>
    <t>P13</t>
  </si>
  <si>
    <t>BAZIN Sebastien</t>
  </si>
  <si>
    <t>BEAUME Alain</t>
  </si>
  <si>
    <t>KHAYYAM</t>
  </si>
  <si>
    <t>LAID Joel</t>
  </si>
  <si>
    <t>Q16</t>
  </si>
  <si>
    <t>AVAZERI Marc</t>
  </si>
  <si>
    <t>PEREIRA Daniel</t>
  </si>
  <si>
    <t>NAEMA</t>
  </si>
  <si>
    <t>SAUVAN Jean-pierre</t>
  </si>
  <si>
    <t>N</t>
  </si>
  <si>
    <t>ANDALE</t>
  </si>
  <si>
    <t>CHIPS </t>
  </si>
  <si>
    <t>CORINTHIAN </t>
  </si>
  <si>
    <t>ANDALE </t>
  </si>
  <si>
    <t>WINDHOVER </t>
  </si>
  <si>
    <t>HERMES </t>
  </si>
  <si>
    <t>FRA 53094</t>
  </si>
  <si>
    <t>TOPO GIGIO</t>
  </si>
  <si>
    <t>SAINT-TROPEZ / MALTE</t>
  </si>
  <si>
    <t> n° voile </t>
  </si>
  <si>
    <t>P5</t>
  </si>
  <si>
    <t>CORINTHIAN</t>
  </si>
  <si>
    <t>LIAUTAUD Bernard</t>
  </si>
  <si>
    <t>NY48</t>
  </si>
  <si>
    <t>FRA35998</t>
  </si>
  <si>
    <t>WINDRUSH II</t>
  </si>
  <si>
    <t>RUTILY Stephane</t>
  </si>
  <si>
    <t>NY49</t>
  </si>
  <si>
    <t>CIRCE</t>
  </si>
  <si>
    <t>DENEBOLA</t>
  </si>
  <si>
    <t>BIG</t>
  </si>
  <si>
    <t>FR34820</t>
  </si>
  <si>
    <t>L'AIGLON</t>
  </si>
  <si>
    <t>BERTHON Veronique</t>
  </si>
  <si>
    <t>W22</t>
  </si>
  <si>
    <t>VIVACIOUS</t>
  </si>
  <si>
    <t>US37665</t>
  </si>
  <si>
    <t>GANBARE</t>
  </si>
  <si>
    <t>TASSY Jean luc</t>
  </si>
  <si>
    <t>TIGRIS</t>
  </si>
  <si>
    <t>CARRON II</t>
  </si>
  <si>
    <t>DANEL Theo</t>
  </si>
  <si>
    <t>MARGE</t>
  </si>
  <si>
    <t>BAUDRY Stephane</t>
  </si>
  <si>
    <t>SKY</t>
  </si>
  <si>
    <t>Formule : 100 (N-P+1)/N + 50 Log(N/P)</t>
  </si>
  <si>
    <t>Classements généraux par catégorie</t>
  </si>
  <si>
    <t>SUZETTE</t>
  </si>
  <si>
    <t>F920</t>
  </si>
  <si>
    <t>BRISEIS</t>
  </si>
  <si>
    <t>SQUALL</t>
  </si>
  <si>
    <t>F5978</t>
  </si>
  <si>
    <t>16</t>
  </si>
  <si>
    <t>1904</t>
  </si>
  <si>
    <t>69</t>
  </si>
  <si>
    <t>10</t>
  </si>
  <si>
    <t>1</t>
  </si>
  <si>
    <t>2</t>
  </si>
  <si>
    <t>3</t>
  </si>
  <si>
    <t>4</t>
  </si>
  <si>
    <t>5</t>
  </si>
  <si>
    <t>6</t>
  </si>
  <si>
    <t>7</t>
  </si>
  <si>
    <t>997</t>
  </si>
  <si>
    <t>VIVEKA</t>
  </si>
  <si>
    <t>ORIANDA</t>
  </si>
  <si>
    <t>OLIVIERI Bernard</t>
  </si>
  <si>
    <t>FRA4429</t>
  </si>
  <si>
    <t>ARCADIA III</t>
  </si>
  <si>
    <t>RICCIARDI Bruno</t>
  </si>
  <si>
    <t>DUCULTY Sylvain</t>
  </si>
  <si>
    <t>US11</t>
  </si>
  <si>
    <t>SERENADE</t>
  </si>
  <si>
    <t>I2</t>
  </si>
  <si>
    <t>EMILIA</t>
  </si>
  <si>
    <t>VARUNA 1939</t>
  </si>
  <si>
    <t>HALLOWE'EN</t>
  </si>
  <si>
    <t>4869</t>
  </si>
  <si>
    <t>8</t>
  </si>
  <si>
    <t>9</t>
  </si>
  <si>
    <t>15</t>
  </si>
  <si>
    <t>17</t>
  </si>
  <si>
    <t>12</t>
  </si>
  <si>
    <t>14</t>
  </si>
  <si>
    <r>
      <t xml:space="preserve">  </t>
    </r>
    <r>
      <rPr>
        <b/>
        <sz val="10"/>
        <rFont val="Arial"/>
        <family val="2"/>
      </rPr>
      <t>DNF, DNS</t>
    </r>
    <r>
      <rPr>
        <sz val="10"/>
        <rFont val="Arial"/>
        <family val="2"/>
      </rPr>
      <t>: points de la place du dernier de la catégorie</t>
    </r>
  </si>
  <si>
    <r>
      <t xml:space="preserve">  </t>
    </r>
    <r>
      <rPr>
        <b/>
        <sz val="10"/>
        <rFont val="Arial"/>
        <family val="2"/>
      </rPr>
      <t>DNC, DSQ, RAF...</t>
    </r>
    <r>
      <rPr>
        <sz val="10"/>
        <rFont val="Arial"/>
        <family val="2"/>
      </rPr>
      <t>: zero point</t>
    </r>
  </si>
  <si>
    <t>valeurs arrondies uniquement pour la visualisation</t>
  </si>
  <si>
    <t>1929</t>
  </si>
  <si>
    <t>464</t>
  </si>
  <si>
    <t>IL MORO DI VENEZIA I</t>
  </si>
  <si>
    <t>4496</t>
  </si>
  <si>
    <t>ROESCH Juergen</t>
  </si>
  <si>
    <t>CLARIONET</t>
  </si>
  <si>
    <t>SANDRA</t>
  </si>
  <si>
    <t>49</t>
  </si>
  <si>
    <t>13</t>
  </si>
  <si>
    <t>11</t>
  </si>
  <si>
    <t>376</t>
  </si>
  <si>
    <t>577</t>
  </si>
  <si>
    <t>115</t>
  </si>
  <si>
    <t>125</t>
  </si>
  <si>
    <t>SPARKS Michael</t>
  </si>
  <si>
    <t>FIFI</t>
  </si>
  <si>
    <t>22</t>
  </si>
  <si>
    <t>US83</t>
  </si>
  <si>
    <t>SEVEN SEAS OF PORTO</t>
  </si>
  <si>
    <t>DIONE</t>
  </si>
  <si>
    <t>ELENA OF LONDON</t>
  </si>
  <si>
    <t>ASCHANTI IV</t>
  </si>
  <si>
    <t>BELLE AVENTURE</t>
  </si>
  <si>
    <t>6B66</t>
  </si>
  <si>
    <t>CABAI Daria</t>
  </si>
  <si>
    <t>C5</t>
  </si>
  <si>
    <t>DETAILS</t>
  </si>
  <si>
    <t>Rang dans classe</t>
  </si>
  <si>
    <t>CA du YCF</t>
  </si>
  <si>
    <t>Porquerolle's classic</t>
  </si>
  <si>
    <t>Voiles S.Tropez</t>
  </si>
  <si>
    <t>Dames S.Tropez</t>
  </si>
  <si>
    <t>ST CHRISTOPHER</t>
  </si>
  <si>
    <t>E21</t>
  </si>
  <si>
    <t>PAQUIERO Jean</t>
  </si>
  <si>
    <t>F4869</t>
  </si>
  <si>
    <t>F2054</t>
  </si>
  <si>
    <t>A3</t>
  </si>
  <si>
    <t>H8</t>
  </si>
  <si>
    <r>
      <t>Séparation</t>
    </r>
    <r>
      <rPr>
        <sz val="12"/>
        <rFont val="Arial"/>
        <family val="2"/>
      </rPr>
      <t xml:space="preserve"> en 5 classes :  BB = Big Boats, EA = Epoque Aurique, EM = Epoque Marconi, CM = Classique Marconi et IOR = Classic IOR</t>
    </r>
  </si>
  <si>
    <t> 6</t>
  </si>
  <si>
    <t> C32</t>
  </si>
  <si>
    <t> 997</t>
  </si>
  <si>
    <t> 29</t>
  </si>
  <si>
    <t> 4</t>
  </si>
  <si>
    <t>LE GOELO</t>
  </si>
  <si>
    <t>YOL</t>
  </si>
  <si>
    <t> 5</t>
  </si>
  <si>
    <t>COPACABANA</t>
  </si>
  <si>
    <t> HM01</t>
  </si>
  <si>
    <t>Classe de réf.</t>
  </si>
  <si>
    <t>PALYNODIE II</t>
  </si>
  <si>
    <t>F5900</t>
  </si>
  <si>
    <t>6913</t>
  </si>
  <si>
    <t>HILARIA</t>
  </si>
  <si>
    <t>THURNEYSSEN Philippe</t>
  </si>
  <si>
    <t>ANGELINI Alessandra</t>
  </si>
  <si>
    <t>SPRAY Christopher</t>
  </si>
  <si>
    <t>222</t>
  </si>
  <si>
    <t>BARUNA OF 1938</t>
  </si>
  <si>
    <t>12I1</t>
  </si>
  <si>
    <t>LA SPINA</t>
  </si>
  <si>
    <t>IOR</t>
  </si>
  <si>
    <t>FRA6065F</t>
  </si>
  <si>
    <t>ARG709</t>
  </si>
  <si>
    <t>MATRERO</t>
  </si>
  <si>
    <t>K4702</t>
  </si>
  <si>
    <t>ITA7636IT</t>
  </si>
  <si>
    <t>CARBONARO Marco</t>
  </si>
  <si>
    <t>ITA4540</t>
  </si>
  <si>
    <t>CRIVIZZA</t>
  </si>
  <si>
    <t>ROLANDI Luigi</t>
  </si>
  <si>
    <t>4595</t>
  </si>
  <si>
    <t>VIOLA</t>
  </si>
  <si>
    <t>BARNES Andrew</t>
  </si>
  <si>
    <t>D43</t>
  </si>
  <si>
    <t>DAN</t>
  </si>
  <si>
    <t>FALCON</t>
  </si>
  <si>
    <t>R41</t>
  </si>
  <si>
    <t>DENNE Toby</t>
  </si>
  <si>
    <t>HALLOWE EN</t>
  </si>
  <si>
    <t>CAG1001</t>
  </si>
  <si>
    <t>RATAFIA </t>
  </si>
  <si>
    <t>FALCON </t>
  </si>
  <si>
    <t>ELLEN </t>
  </si>
  <si>
    <t>MARGE </t>
  </si>
  <si>
    <t>BRISEIS </t>
  </si>
  <si>
    <t>GALIMBERTI Guido</t>
  </si>
  <si>
    <t>S317</t>
  </si>
  <si>
    <t>SARA MORAEA</t>
  </si>
  <si>
    <t>VITOUX Jean jacques</t>
  </si>
  <si>
    <t>H31</t>
  </si>
  <si>
    <t>ANTHONY Morse</t>
  </si>
  <si>
    <t>POULLAIN Olivier</t>
  </si>
  <si>
    <t>F16</t>
  </si>
  <si>
    <t>COULET Jean pierre</t>
  </si>
  <si>
    <t>NAGAÏNA</t>
  </si>
  <si>
    <t>BERTHOZ Frederic</t>
  </si>
  <si>
    <t>MAUFRAS DU CHATELLIE Jean</t>
  </si>
  <si>
    <t>IONA</t>
  </si>
  <si>
    <t>18</t>
  </si>
  <si>
    <t> EUGENIA V </t>
  </si>
  <si>
    <t> GARNIER BAPTISTE </t>
  </si>
  <si>
    <t>T</t>
  </si>
  <si>
    <t> US 83 </t>
  </si>
  <si>
    <t> HERMITAGE </t>
  </si>
  <si>
    <t> FRA 25887 </t>
  </si>
  <si>
    <t> VELA </t>
  </si>
  <si>
    <t> COLLARD PATRICK </t>
  </si>
  <si>
    <t> ARAMIS </t>
  </si>
  <si>
    <t> WELTER CHRISTIAN </t>
  </si>
  <si>
    <t> BEG HIR </t>
  </si>
  <si>
    <t> VITOUX JEAN JACQUES </t>
  </si>
  <si>
    <t>HERMITAGE </t>
  </si>
  <si>
    <t>VELA </t>
  </si>
  <si>
    <t>ARAMIS </t>
  </si>
  <si>
    <t>COLLARD PATRICK </t>
  </si>
  <si>
    <t>WELTER CHRISTIAN </t>
  </si>
  <si>
    <t>BB</t>
  </si>
  <si>
    <t>BIG BOATS</t>
  </si>
  <si>
    <t>EPOQUE AURIQUE</t>
  </si>
  <si>
    <t>EPOQUE MARCONI</t>
  </si>
  <si>
    <t>CLASSIC IOR</t>
  </si>
  <si>
    <t>1 </t>
  </si>
  <si>
    <t>EP</t>
  </si>
  <si>
    <t>10 </t>
  </si>
  <si>
    <t>2 </t>
  </si>
  <si>
    <t>3 </t>
  </si>
  <si>
    <t> 043 </t>
  </si>
  <si>
    <t> FOURCAUT JEAN CLAUDE </t>
  </si>
  <si>
    <t>Gery ATKINS</t>
  </si>
  <si>
    <t>D1</t>
  </si>
  <si>
    <t>MARISKA</t>
  </si>
  <si>
    <t>Inigo STREZ</t>
  </si>
  <si>
    <t>B2</t>
  </si>
  <si>
    <t>25</t>
  </si>
  <si>
    <t>Thierry LAFFITTE</t>
  </si>
  <si>
    <t>Michele FROVA</t>
  </si>
  <si>
    <t>Massimiliano FERRUZZI</t>
  </si>
  <si>
    <t>Marco Maria CARBONARO</t>
  </si>
  <si>
    <t>24</t>
  </si>
  <si>
    <t>Baptiste GARNIER</t>
  </si>
  <si>
    <t>Juergen ROESCH</t>
  </si>
  <si>
    <t>42</t>
  </si>
  <si>
    <t>Sylvain DUCULTY</t>
  </si>
  <si>
    <t>Sébastien BAZIN</t>
  </si>
  <si>
    <t>Matteo TACCONI</t>
  </si>
  <si>
    <t>Fabien DESPRES</t>
  </si>
  <si>
    <t>Juan Carlos EGUIAGARAY</t>
  </si>
  <si>
    <t>Yves LAURENT</t>
  </si>
  <si>
    <t>Alain BEAUME</t>
  </si>
  <si>
    <t>CHABATO</t>
  </si>
  <si>
    <t>Roger QUENET</t>
  </si>
  <si>
    <t>Tarquin PLACE</t>
  </si>
  <si>
    <t>Charlotte FRANQUET</t>
  </si>
  <si>
    <t>HARLEKIN</t>
  </si>
  <si>
    <t>William BOREL</t>
  </si>
  <si>
    <t>V1</t>
  </si>
  <si>
    <t>Peter NICHOLSON</t>
  </si>
  <si>
    <t>JAVA</t>
  </si>
  <si>
    <t>Nathaniel LEMIEUX</t>
  </si>
  <si>
    <t>BARBARA</t>
  </si>
  <si>
    <t>IL MORO DI VENEZIA</t>
  </si>
  <si>
    <t>GBR195</t>
  </si>
  <si>
    <t>N Voile</t>
  </si>
  <si>
    <t>FRENCH KISS</t>
  </si>
  <si>
    <t>BABULE Christophe</t>
  </si>
  <si>
    <t>SOUTH AUSTRALIA</t>
  </si>
  <si>
    <t>MONNET Philippe</t>
  </si>
  <si>
    <t>ARGYNNE III</t>
  </si>
  <si>
    <t>TONDU Manon-anais</t>
  </si>
  <si>
    <t>5978</t>
  </si>
  <si>
    <t>77</t>
  </si>
  <si>
    <t>GER15</t>
  </si>
  <si>
    <t>GUILLAUME Floquet</t>
  </si>
  <si>
    <t>EMILIA PRIMA</t>
  </si>
  <si>
    <t>30S188</t>
  </si>
  <si>
    <t>REDOR Jean-yves</t>
  </si>
  <si>
    <t>SS273C</t>
  </si>
  <si>
    <t>US9</t>
  </si>
  <si>
    <t>THEA</t>
  </si>
  <si>
    <t>NY11</t>
  </si>
  <si>
    <t>CAG22</t>
  </si>
  <si>
    <t>SILHOUETTE</t>
  </si>
  <si>
    <t>-</t>
  </si>
  <si>
    <t>GTR</t>
  </si>
  <si>
    <t>DAN Poljsak</t>
  </si>
  <si>
    <t>CAG27</t>
  </si>
  <si>
    <t>FLORIAN Franke</t>
  </si>
  <si>
    <t>CAG59</t>
  </si>
  <si>
    <t>SUNSHINE</t>
  </si>
  <si>
    <t>JENS Kellinghusen</t>
  </si>
  <si>
    <t>TONY Morse</t>
  </si>
  <si>
    <t>62</t>
  </si>
  <si>
    <t>1912</t>
  </si>
  <si>
    <t>FROESCHKE Marc</t>
  </si>
  <si>
    <t>ROB ROY</t>
  </si>
  <si>
    <t>CAPELLE Yves</t>
  </si>
  <si>
    <t>CRISCOLO Karl</t>
  </si>
  <si>
    <t>GIRERD Benoit</t>
  </si>
  <si>
    <t>GILLET Bernard</t>
  </si>
  <si>
    <t>RYAN Gregory</t>
  </si>
  <si>
    <t>DELAPALME Raphaele</t>
  </si>
  <si>
    <t>MARTY Guillaume</t>
  </si>
  <si>
    <t>TOPOLSKY Julius</t>
  </si>
  <si>
    <t>GOURLAOUEN Jacques</t>
  </si>
  <si>
    <t>STREZ Inigo</t>
  </si>
  <si>
    <t>FALCONE Carlo</t>
  </si>
  <si>
    <t>BLA</t>
  </si>
  <si>
    <t>BLACK SWAN</t>
  </si>
  <si>
    <t>POULLAIN Edouard</t>
  </si>
  <si>
    <t>BAJART Manon</t>
  </si>
  <si>
    <t>HARVEY Andrew</t>
  </si>
  <si>
    <t>GBR617</t>
  </si>
  <si>
    <t>DAMBUSTER</t>
  </si>
  <si>
    <t>HILL Nick</t>
  </si>
  <si>
    <t>1081</t>
  </si>
  <si>
    <t>BRYNHILDE</t>
  </si>
  <si>
    <t>ROBINSON Niall</t>
  </si>
  <si>
    <t>4062</t>
  </si>
  <si>
    <t>ROI D YS</t>
  </si>
  <si>
    <t>SARRAN Dominique</t>
  </si>
  <si>
    <t>WOODWARD-FISHER William</t>
  </si>
  <si>
    <t>MONTEIRO DE BARROS Patricio</t>
  </si>
  <si>
    <t>GUARNACCIA Luigi</t>
  </si>
  <si>
    <t>JONES Griff rhys</t>
  </si>
  <si>
    <t>MANITOU III</t>
  </si>
  <si>
    <t>EASTON Hamish</t>
  </si>
  <si>
    <t>HOLLAND Susan carol</t>
  </si>
  <si>
    <t>PEREIRA ARAGON Rafael</t>
  </si>
  <si>
    <t>WEDUWER Bart</t>
  </si>
  <si>
    <t>100</t>
  </si>
  <si>
    <t>DIABLO</t>
  </si>
  <si>
    <t>PER Landin</t>
  </si>
  <si>
    <t>ZANNON Paolo</t>
  </si>
  <si>
    <t>MEYER VON TSCHIRSCHK Martin</t>
  </si>
  <si>
    <t>BIACHEDI Andrea</t>
  </si>
  <si>
    <t>K24</t>
  </si>
  <si>
    <t>MALDONADO Jean marc</t>
  </si>
  <si>
    <t>HELLEU Mathias</t>
  </si>
  <si>
    <t>OLIVIERI Roberto</t>
  </si>
  <si>
    <t>ESPAR II</t>
  </si>
  <si>
    <t> F13</t>
  </si>
  <si>
    <t>SVANEVIT</t>
  </si>
  <si>
    <t> 728</t>
  </si>
  <si>
    <t>SVENHOLM</t>
  </si>
  <si>
    <t> 35C</t>
  </si>
  <si>
    <t>HEIMAT</t>
  </si>
  <si>
    <t>RAN II</t>
  </si>
  <si>
    <t> F6073</t>
  </si>
  <si>
    <t>AIGUE BLU</t>
  </si>
  <si>
    <t>DNS</t>
  </si>
  <si>
    <t>P Tot</t>
  </si>
  <si>
    <t> F65322</t>
  </si>
  <si>
    <t> DEN1910</t>
  </si>
  <si>
    <t>LELANTINA</t>
  </si>
  <si>
    <t>GIBERT Patrick</t>
  </si>
  <si>
    <t>LE BOULAY Eleonore</t>
  </si>
  <si>
    <t>FRA</t>
  </si>
  <si>
    <t>F4389</t>
  </si>
  <si>
    <t>ROUSSEAU Frederic</t>
  </si>
  <si>
    <t>IRISHMIST II</t>
  </si>
  <si>
    <t>PICARD Maxime</t>
  </si>
  <si>
    <t>F1431</t>
  </si>
  <si>
    <t>CORTER</t>
  </si>
  <si>
    <t>DE LISLE Herve</t>
  </si>
  <si>
    <t>3373</t>
  </si>
  <si>
    <t>LA CORYPHÈNE</t>
  </si>
  <si>
    <t>BOMBARD Christophe</t>
  </si>
  <si>
    <t>KERHERVE Yves</t>
  </si>
  <si>
    <t>FLOQUET Guillaume</t>
  </si>
  <si>
    <t>10B1</t>
  </si>
  <si>
    <t>858</t>
  </si>
  <si>
    <t>ELLAD</t>
  </si>
  <si>
    <t>478</t>
  </si>
  <si>
    <t>WIND STAR</t>
  </si>
  <si>
    <t>GOIRAND Dominique</t>
  </si>
  <si>
    <t>1948</t>
  </si>
  <si>
    <t> FRA  5727</t>
  </si>
  <si>
    <t>KERTIOS III </t>
  </si>
  <si>
    <t>WINDRUSH </t>
  </si>
  <si>
    <t> F4277</t>
  </si>
  <si>
    <t>GANBARE </t>
  </si>
  <si>
    <t> FRA 43599</t>
  </si>
  <si>
    <t>ANNE MARIE III </t>
  </si>
  <si>
    <t>OLYMPIAN </t>
  </si>
  <si>
    <t>ALCYON </t>
  </si>
  <si>
    <t>SVANEVIT </t>
  </si>
  <si>
    <t>ELLAD </t>
  </si>
  <si>
    <t> F1949</t>
  </si>
  <si>
    <t>JILL </t>
  </si>
  <si>
    <t> A 10 </t>
  </si>
  <si>
    <t> 4496 </t>
  </si>
  <si>
    <t> FRA 53278 </t>
  </si>
  <si>
    <t> PEAN LIONEL </t>
  </si>
  <si>
    <t>6 </t>
  </si>
  <si>
    <t>T. Bailli Suffren</t>
  </si>
  <si>
    <t>RECLUTA </t>
  </si>
  <si>
    <t>DECLOUX CEDRIC</t>
  </si>
  <si>
    <t>DOREL Dominique</t>
  </si>
  <si>
    <t>FRERS German Franscis </t>
  </si>
  <si>
    <t>FRILET Marc</t>
  </si>
  <si>
    <t>GARAU Fabrice</t>
  </si>
  <si>
    <t>GAUTHIER Pierre</t>
  </si>
  <si>
    <t>OLLIVIER Carl</t>
  </si>
  <si>
    <t>PEAN LIONEL </t>
  </si>
  <si>
    <t>SIMORRE BERNARD</t>
  </si>
  <si>
    <t>TARRES Bernard</t>
  </si>
  <si>
    <t>WATTINNE Guillaume</t>
  </si>
  <si>
    <t>  </t>
  </si>
  <si>
    <t> 29 </t>
  </si>
  <si>
    <t>C6</t>
  </si>
  <si>
    <r>
      <t xml:space="preserve">Course 6
</t>
    </r>
    <r>
      <rPr>
        <b/>
        <sz val="7"/>
        <rFont val="Arial"/>
        <family val="2"/>
      </rPr>
      <t>place    points</t>
    </r>
  </si>
  <si>
    <t>Maxime le TULZO</t>
  </si>
  <si>
    <t>P7</t>
  </si>
  <si>
    <t>JOYANT</t>
  </si>
  <si>
    <t>Stephane LOBMEYR</t>
  </si>
  <si>
    <t>US74</t>
  </si>
  <si>
    <t>CC</t>
  </si>
  <si>
    <t>William HITCHINS</t>
  </si>
  <si>
    <t>373221</t>
  </si>
  <si>
    <t>OLIRIA</t>
  </si>
  <si>
    <t>Sciaulino ERMANNO</t>
  </si>
  <si>
    <t>PILG</t>
  </si>
  <si>
    <t>PILGRIM</t>
  </si>
  <si>
    <t>Emmanuele DALLA VECCHIA</t>
  </si>
  <si>
    <t>MON 3</t>
  </si>
  <si>
    <t>Angelo MAZZARELLA</t>
  </si>
  <si>
    <t>Hamish EASTON</t>
  </si>
  <si>
    <t>50</t>
  </si>
  <si>
    <t>SONNY</t>
  </si>
  <si>
    <t>Tobias BRAND</t>
  </si>
  <si>
    <t>SYLPHE</t>
  </si>
  <si>
    <t>Roland BOUWKAMP</t>
  </si>
  <si>
    <t>Glauco COSSETTINI</t>
  </si>
  <si>
    <t>W1</t>
  </si>
  <si>
    <t>ARROW</t>
  </si>
  <si>
    <t>H25</t>
  </si>
  <si>
    <t>APACHE</t>
  </si>
  <si>
    <t>Patrick TEYSSIER</t>
  </si>
  <si>
    <t>Jean Pierre SAUVAN</t>
  </si>
  <si>
    <t>66</t>
  </si>
  <si>
    <t>BERAMIC</t>
  </si>
  <si>
    <t>Aurélien BELL</t>
  </si>
  <si>
    <t>Pereira Aragon RAFAEL</t>
  </si>
  <si>
    <t>Tommaso CRISI</t>
  </si>
  <si>
    <t>TACCONI Matteo</t>
  </si>
  <si>
    <t>AUR</t>
  </si>
  <si>
    <t>GOODBODY Tim</t>
  </si>
  <si>
    <t>ESP30</t>
  </si>
  <si>
    <t>EGUIAGARAY YAGUE Susana</t>
  </si>
  <si>
    <t>DREUX Bertrand</t>
  </si>
  <si>
    <t>LOBMEYR Stephan</t>
  </si>
  <si>
    <t>FERRUZZI Massimo</t>
  </si>
  <si>
    <t>A709</t>
  </si>
  <si>
    <t>PEREIRA ARAGON RAFAEL</t>
  </si>
  <si>
    <t>OJALA</t>
  </si>
  <si>
    <t>MON3</t>
  </si>
  <si>
    <t>G15</t>
  </si>
  <si>
    <t>ANNE-SOPHIE</t>
  </si>
  <si>
    <t>KLEIN HANNS-GEORG</t>
  </si>
  <si>
    <t>180C</t>
  </si>
  <si>
    <t>EILIDH</t>
  </si>
  <si>
    <t>LE STRADIC Vincent</t>
  </si>
  <si>
    <t>voile</t>
  </si>
  <si>
    <t>/SIR RICHARD Matthews</t>
  </si>
  <si>
    <t>BERTELOOT Christophe</t>
  </si>
  <si>
    <t>KA8</t>
  </si>
  <si>
    <t>MATTEO Tacconi</t>
  </si>
  <si>
    <t>ODDO Philippe</t>
  </si>
  <si>
    <t>TERN</t>
  </si>
  <si>
    <t>ROBERT Shove</t>
  </si>
  <si>
    <t>CAG25</t>
  </si>
  <si>
    <t>ALEJANDRO Veccia</t>
  </si>
  <si>
    <t>HEINE Daniel carl</t>
  </si>
  <si>
    <t>016</t>
  </si>
  <si>
    <t>GAUDEAMUS</t>
  </si>
  <si>
    <t>MARZ Raimund</t>
  </si>
  <si>
    <t>1890</t>
  </si>
  <si>
    <t>GARY Gkamprielian</t>
  </si>
  <si>
    <t>8CRK1</t>
  </si>
  <si>
    <t>SONDA</t>
  </si>
  <si>
    <t>LEPRINCE Eric</t>
  </si>
  <si>
    <t>OLIVIER Baiwir</t>
  </si>
  <si>
    <t>A26</t>
  </si>
  <si>
    <t>EDUARDO Niveyro schuste</t>
  </si>
  <si>
    <t>OSTERTAG Sammy</t>
  </si>
  <si>
    <t>C32</t>
  </si>
  <si>
    <t>PHIL Plumtree</t>
  </si>
  <si>
    <t>STEVENS Jerome</t>
  </si>
  <si>
    <t>K5</t>
  </si>
  <si>
    <t>LONA II</t>
  </si>
  <si>
    <t>HOLLISTER Ian</t>
  </si>
  <si>
    <t>K14</t>
  </si>
  <si>
    <t>FLICA II</t>
  </si>
  <si>
    <t>CAG21</t>
  </si>
  <si>
    <t>DUNSTONE Charles</t>
  </si>
  <si>
    <t>ESBEN Glad</t>
  </si>
  <si>
    <t>KEMP Marcus</t>
  </si>
  <si>
    <t>DORGNON Marc</t>
  </si>
  <si>
    <t>CREACH Mikael</t>
  </si>
  <si>
    <t>CAG24</t>
  </si>
  <si>
    <t>TOMMASO Crisi</t>
  </si>
  <si>
    <t>KARL-PETER Ebner</t>
  </si>
  <si>
    <t>SIMON Pandolfi</t>
  </si>
  <si>
    <t>STEVE Mclaren</t>
  </si>
  <si>
    <t>CAG26</t>
  </si>
  <si>
    <t>OSCAR Hugh hague</t>
  </si>
  <si>
    <t>STAR SAPPHIRE</t>
  </si>
  <si>
    <t>GRANDE ZOT </t>
  </si>
  <si>
    <t>TEYSSIER Patrick</t>
  </si>
  <si>
    <t>Co-propriété Lulu</t>
  </si>
  <si>
    <t>SONNY 50</t>
  </si>
  <si>
    <t>SONNY A26</t>
  </si>
  <si>
    <t>Cl. Général</t>
  </si>
  <si>
    <t>Dames ST</t>
  </si>
  <si>
    <t>V. Cassis</t>
  </si>
  <si>
    <t>V. Antibes</t>
  </si>
  <si>
    <t>Por. Clas.</t>
  </si>
  <si>
    <t>Cal. Clas.</t>
  </si>
  <si>
    <t>Bailli S.</t>
  </si>
  <si>
    <t>Corsica</t>
  </si>
  <si>
    <t>R. Royales</t>
  </si>
  <si>
    <t>CA YCF</t>
  </si>
  <si>
    <t>V.de ST</t>
  </si>
  <si>
    <t>CLASSEMENT ANNUEL AFYT 2025</t>
  </si>
  <si>
    <t> ARGYNNE3 </t>
  </si>
  <si>
    <t> TONDU MANON-ANAÏS </t>
  </si>
  <si>
    <t> MON A3 </t>
  </si>
  <si>
    <t> (2, 1, 1) </t>
  </si>
  <si>
    <t> ESPAR II </t>
  </si>
  <si>
    <t> LEMAIRE GERALDINE </t>
  </si>
  <si>
    <t> FRA 4389 </t>
  </si>
  <si>
    <t> (1, 2, 2) </t>
  </si>
  <si>
    <t> PETIT CAROLINE </t>
  </si>
  <si>
    <t> (3, 3, 3) </t>
  </si>
  <si>
    <t> ONEWAVE </t>
  </si>
  <si>
    <t> CHABAUD CATHERINE </t>
  </si>
  <si>
    <t> FRA 90 </t>
  </si>
  <si>
    <t> (1, 2, 1) </t>
  </si>
  <si>
    <t> LULU </t>
  </si>
  <si>
    <t> DELMOTTE DAMIEN </t>
  </si>
  <si>
    <t> FRA 7C </t>
  </si>
  <si>
    <t>7 </t>
  </si>
  <si>
    <t> (2, 3, 2) </t>
  </si>
  <si>
    <t> NAGAINA </t>
  </si>
  <si>
    <t> BERTHOZ NATHALIE </t>
  </si>
  <si>
    <t> FRA F920 </t>
  </si>
  <si>
    <t> (5, 1, 5) </t>
  </si>
  <si>
    <t> IRENEVIII </t>
  </si>
  <si>
    <t> BRULE FREDERIQUE </t>
  </si>
  <si>
    <t> FRA 18 </t>
  </si>
  <si>
    <t>15 </t>
  </si>
  <si>
    <t> (4, DNF, 3) </t>
  </si>
  <si>
    <t> NIN </t>
  </si>
  <si>
    <t> FABRIGOULE CHRISTINE </t>
  </si>
  <si>
    <t> FRA N </t>
  </si>
  <si>
    <t> (6, 5, 4) </t>
  </si>
  <si>
    <t> ROSEJOAN </t>
  </si>
  <si>
    <t> PROPHETTE MARGUERITE </t>
  </si>
  <si>
    <t> FRA 926 </t>
  </si>
  <si>
    <t>17 </t>
  </si>
  <si>
    <t> (7, 4, 6) </t>
  </si>
  <si>
    <t> ANDALE </t>
  </si>
  <si>
    <t> VERNET HELOISE </t>
  </si>
  <si>
    <t> 8507 </t>
  </si>
  <si>
    <t>19 </t>
  </si>
  <si>
    <t> (3, DSQj, DSQj)</t>
  </si>
  <si>
    <t> TUIGA </t>
  </si>
  <si>
    <t> PEREIRA DANIEL </t>
  </si>
  <si>
    <t> MON D3 </t>
  </si>
  <si>
    <t>BD</t>
  </si>
  <si>
    <t> (1, 1, 1) </t>
  </si>
  <si>
    <t> THEA </t>
  </si>
  <si>
    <t> ALMLID Angelica </t>
  </si>
  <si>
    <t> DEN 1 </t>
  </si>
  <si>
    <t> LELANTINA </t>
  </si>
  <si>
    <t> SINQUIN Delphine </t>
  </si>
  <si>
    <t> 77 </t>
  </si>
  <si>
    <t> (4, 2, 4) </t>
  </si>
  <si>
    <t> OISEAUDEFEU </t>
  </si>
  <si>
    <t> GRUNDT Ulrike </t>
  </si>
  <si>
    <t> 22 </t>
  </si>
  <si>
    <t>12 </t>
  </si>
  <si>
    <t> (3, DNS, 3) </t>
  </si>
  <si>
    <t>DNA </t>
  </si>
  <si>
    <t> BELLE AVENTURE </t>
  </si>
  <si>
    <t> LE BOULAY Hermione </t>
  </si>
  <si>
    <t> CAG </t>
  </si>
  <si>
    <t>18 </t>
  </si>
  <si>
    <t> (DNS, DNS, DNS) </t>
  </si>
  <si>
    <t> OISEAU DE FEU </t>
  </si>
  <si>
    <t> IRENE VIII </t>
  </si>
  <si>
    <t> ARGYNNE 3 </t>
  </si>
  <si>
    <t> ONE WAVE </t>
  </si>
  <si>
    <t> ROSE JOAN </t>
  </si>
  <si>
    <t>Dames de Saint-Tropez 2025</t>
  </si>
  <si>
    <t> Q 16 </t>
  </si>
  <si>
    <t> FALCON </t>
  </si>
  <si>
    <t> MONTEIRO DE BARROS PATRICIO </t>
  </si>
  <si>
    <t> CRISCOLO KARL </t>
  </si>
  <si>
    <t> 2 </t>
  </si>
  <si>
    <t> HALLOWE'EN </t>
  </si>
  <si>
    <t> STREZ Iniguo </t>
  </si>
  <si>
    <t> F 13 </t>
  </si>
  <si>
    <t> SVANEVIT </t>
  </si>
  <si>
    <t> WATTINNE GUILLAUME </t>
  </si>
  <si>
    <t>14 </t>
  </si>
  <si>
    <t> E 21 </t>
  </si>
  <si>
    <t> EILEEN 1938 </t>
  </si>
  <si>
    <t> PAQUIERO JEAN </t>
  </si>
  <si>
    <t> 10B1 </t>
  </si>
  <si>
    <t> MARGE </t>
  </si>
  <si>
    <t> WESTER JEAN FRANCOIS </t>
  </si>
  <si>
    <t> 16 </t>
  </si>
  <si>
    <t> ELLEN </t>
  </si>
  <si>
    <t> AVAZERI MARC </t>
  </si>
  <si>
    <t>20 </t>
  </si>
  <si>
    <t>8 </t>
  </si>
  <si>
    <t> K 24 </t>
  </si>
  <si>
    <t> SUZETTE </t>
  </si>
  <si>
    <t> MALDONADO JEAN MARC </t>
  </si>
  <si>
    <t>21 </t>
  </si>
  <si>
    <t> 8F16 </t>
  </si>
  <si>
    <t> RAINBOW III </t>
  </si>
  <si>
    <t> COULET JEAN PIERRE </t>
  </si>
  <si>
    <t>29 </t>
  </si>
  <si>
    <t> F 920 </t>
  </si>
  <si>
    <t> BERTHOZ FREDERIC </t>
  </si>
  <si>
    <t>30 </t>
  </si>
  <si>
    <t> 1904 </t>
  </si>
  <si>
    <t> WINDHOVER </t>
  </si>
  <si>
    <t> POULLAIN OLIVIER </t>
  </si>
  <si>
    <t> F 90 </t>
  </si>
  <si>
    <t> BOREL WILLIAM </t>
  </si>
  <si>
    <t> 926 </t>
  </si>
  <si>
    <t> PROPHETTE EMMANUEL </t>
  </si>
  <si>
    <t> G 728 </t>
  </si>
  <si>
    <t> SVENHOLM </t>
  </si>
  <si>
    <t> GAUTHIER PIERRE </t>
  </si>
  <si>
    <t> 5 </t>
  </si>
  <si>
    <t> COPACABANA </t>
  </si>
  <si>
    <t> GOURLAOUEN Jacques </t>
  </si>
  <si>
    <t> DEN 1910 </t>
  </si>
  <si>
    <t> RAN II </t>
  </si>
  <si>
    <t> RYAN GREGORY </t>
  </si>
  <si>
    <t> F 2054 </t>
  </si>
  <si>
    <t> PALYNODIE </t>
  </si>
  <si>
    <t> FERBUS HENRI </t>
  </si>
  <si>
    <t> F 4045 </t>
  </si>
  <si>
    <t> ESTELAN </t>
  </si>
  <si>
    <t> GALIMBERTI GUIDO </t>
  </si>
  <si>
    <t> 69 </t>
  </si>
  <si>
    <t> LYS </t>
  </si>
  <si>
    <t> POLLET YANNICK </t>
  </si>
  <si>
    <t> F 1431 </t>
  </si>
  <si>
    <t> CORTER </t>
  </si>
  <si>
    <t> DE LISLE HERVE </t>
  </si>
  <si>
    <t> FRA 65322 </t>
  </si>
  <si>
    <t> YOL </t>
  </si>
  <si>
    <t> TOPOLSKY Julius </t>
  </si>
  <si>
    <t>16 </t>
  </si>
  <si>
    <t> P 5 </t>
  </si>
  <si>
    <t> CORINTHIAN </t>
  </si>
  <si>
    <t> BAZIN SEBASTIEN </t>
  </si>
  <si>
    <t> P 13 </t>
  </si>
  <si>
    <t> CHIPS </t>
  </si>
  <si>
    <t> LIAUTAUD BERNARD </t>
  </si>
  <si>
    <t> P 14 </t>
  </si>
  <si>
    <t> OLYMPIAN </t>
  </si>
  <si>
    <t> DUCULTY SYLVAIN </t>
  </si>
  <si>
    <t> P 7 </t>
  </si>
  <si>
    <t> JOYANT </t>
  </si>
  <si>
    <t> MIGRAINE VICTOR </t>
  </si>
  <si>
    <t> 7C </t>
  </si>
  <si>
    <t> MANUEL BERNARD </t>
  </si>
  <si>
    <t> F 8 </t>
  </si>
  <si>
    <t> LAURENT YVES </t>
  </si>
  <si>
    <t> FRA 0 </t>
  </si>
  <si>
    <t> VENTURE </t>
  </si>
  <si>
    <t> LEROUX THIERRY </t>
  </si>
  <si>
    <t>22 </t>
  </si>
  <si>
    <t> HM 01 </t>
  </si>
  <si>
    <t> ALCYON 1871 </t>
  </si>
  <si>
    <t> FRILET MARC </t>
  </si>
  <si>
    <t>25 </t>
  </si>
  <si>
    <t>DE BARROS PATRICIO </t>
  </si>
  <si>
    <t>VOILES DE CASSIS 2025</t>
  </si>
  <si>
    <t> HALLOWE EN </t>
  </si>
  <si>
    <t> O‘DOWD George </t>
  </si>
  <si>
    <t> (1, 2, 2, 1) </t>
  </si>
  <si>
    <t> D 3 </t>
  </si>
  <si>
    <t> (2, 1, 1, RET) </t>
  </si>
  <si>
    <t> BLA </t>
  </si>
  <si>
    <t> BLACK SWAN </t>
  </si>
  <si>
    <t> POULLAIN EDOUARD </t>
  </si>
  <si>
    <t>13 </t>
  </si>
  <si>
    <t> (3, NSC, RET, DNC) </t>
  </si>
  <si>
    <t> K 4 </t>
  </si>
  <si>
    <t> CAMBRIA </t>
  </si>
  <si>
    <t> BARKHAM Chris </t>
  </si>
  <si>
    <t> (DNC, DNC, DNC, DNC)</t>
  </si>
  <si>
    <t> FRA 4429 </t>
  </si>
  <si>
    <t> ARCADIA III </t>
  </si>
  <si>
    <t> RICCIARDI BRUNO </t>
  </si>
  <si>
    <t> (1, 5, 1, 1) </t>
  </si>
  <si>
    <t> ITA 4540 </t>
  </si>
  <si>
    <t> CRIVIZZA </t>
  </si>
  <si>
    <t> ROLANDI Luigi </t>
  </si>
  <si>
    <t> (SCPj, 1, 2, 4) </t>
  </si>
  <si>
    <t> 4869 </t>
  </si>
  <si>
    <t> MARIA GIOVANNA II </t>
  </si>
  <si>
    <t> SAUVAN JEAN-PIERRE </t>
  </si>
  <si>
    <t> (3, 2, 3, 2) </t>
  </si>
  <si>
    <t> 1081 </t>
  </si>
  <si>
    <t> BRYNHILDE </t>
  </si>
  <si>
    <t> ROBINSON Niall </t>
  </si>
  <si>
    <t> (4, 4, DNF, 6) </t>
  </si>
  <si>
    <t> GER 238 </t>
  </si>
  <si>
    <t> OPTIMIST </t>
  </si>
  <si>
    <t> ROESCH Juergen </t>
  </si>
  <si>
    <t> (7, 3, 5, 7) </t>
  </si>
  <si>
    <t> 4595 </t>
  </si>
  <si>
    <t> CRAZY LIFE </t>
  </si>
  <si>
    <t> OLIVIERI BERNARD </t>
  </si>
  <si>
    <t> (6, 8, 6, 3) </t>
  </si>
  <si>
    <t> F 5900 </t>
  </si>
  <si>
    <t> WINDRUSH II </t>
  </si>
  <si>
    <t> RUTILY STEPHANE </t>
  </si>
  <si>
    <t> (SCPj, 7, 4, 5) </t>
  </si>
  <si>
    <t> S 1 </t>
  </si>
  <si>
    <t> SOLVEIG </t>
  </si>
  <si>
    <t> GIESE ALAIN </t>
  </si>
  <si>
    <t>23 </t>
  </si>
  <si>
    <t> (SCPj, 6, 7, DNC) </t>
  </si>
  <si>
    <t> GBR 617 </t>
  </si>
  <si>
    <t> DAMBUSTER </t>
  </si>
  <si>
    <t> HILL Nick </t>
  </si>
  <si>
    <t>26 </t>
  </si>
  <si>
    <t> (9, 9, DNF, 8) </t>
  </si>
  <si>
    <t> 4062 </t>
  </si>
  <si>
    <t> ROI D YS </t>
  </si>
  <si>
    <t> SARRAN DOMINIQUE </t>
  </si>
  <si>
    <t>27 </t>
  </si>
  <si>
    <t> (10, RET, 8, 9) </t>
  </si>
  <si>
    <t> FRA 66 </t>
  </si>
  <si>
    <t> BERAMIC </t>
  </si>
  <si>
    <t> LIZZANI CHRISTOPHE </t>
  </si>
  <si>
    <t>36 </t>
  </si>
  <si>
    <t> (NSC, RET, DNF, DNF) </t>
  </si>
  <si>
    <t> A 3 </t>
  </si>
  <si>
    <t> ARGYNNE III </t>
  </si>
  <si>
    <t> (1, 1, 3, 3) </t>
  </si>
  <si>
    <t> (2, 3, 1, SCPj) </t>
  </si>
  <si>
    <t> 57G </t>
  </si>
  <si>
    <t> STAR SAPPHIRE OF LONDON </t>
  </si>
  <si>
    <t> HITCHINS Bill </t>
  </si>
  <si>
    <t> (3, 2, 2, 2) </t>
  </si>
  <si>
    <t> GBR 2080L </t>
  </si>
  <si>
    <t> EL ORO </t>
  </si>
  <si>
    <t> KING Kent </t>
  </si>
  <si>
    <t> (4, 4, DNF, 4)</t>
  </si>
  <si>
    <t> 557 </t>
  </si>
  <si>
    <t> VIOLA </t>
  </si>
  <si>
    <t> DESPRES FABIEN </t>
  </si>
  <si>
    <t> (1, 1, 3, 1) </t>
  </si>
  <si>
    <t> NY 48 </t>
  </si>
  <si>
    <t> CHINOOK </t>
  </si>
  <si>
    <t> WESTERMAN Stefano </t>
  </si>
  <si>
    <t> (4, 3, 1, 7) </t>
  </si>
  <si>
    <t> (9, 4, 4, 2) </t>
  </si>
  <si>
    <t> NY 49 </t>
  </si>
  <si>
    <t> ROWDY </t>
  </si>
  <si>
    <t> DYER Dyer </t>
  </si>
  <si>
    <t> (3, 6, 2, 6) </t>
  </si>
  <si>
    <t> 6 </t>
  </si>
  <si>
    <t> EVA </t>
  </si>
  <si>
    <t> MEYER VON TSCHIRSCHK Martin </t>
  </si>
  <si>
    <t> (2, 2, 8, RET) </t>
  </si>
  <si>
    <t> (10, 5, 6, 3) </t>
  </si>
  <si>
    <t> (7, 8, 7, 4) </t>
  </si>
  <si>
    <t> (8, 10, 5, 5) </t>
  </si>
  <si>
    <t> BEAUME ALAIN </t>
  </si>
  <si>
    <t> (5, 7, 9, 9) </t>
  </si>
  <si>
    <t> N </t>
  </si>
  <si>
    <t> (11, 9, 10, 8) </t>
  </si>
  <si>
    <t> 49 </t>
  </si>
  <si>
    <t> TIGRIS </t>
  </si>
  <si>
    <t> BARNES Andrew </t>
  </si>
  <si>
    <t> (6, 11, DNF, RET) </t>
  </si>
  <si>
    <t> O 16 </t>
  </si>
  <si>
    <t> GAUDEAMUS </t>
  </si>
  <si>
    <t> MARZ Raimund </t>
  </si>
  <si>
    <t>35 </t>
  </si>
  <si>
    <t> (12, NSC, DNF, 10)</t>
  </si>
  <si>
    <t> (1, 1, 1, 1) </t>
  </si>
  <si>
    <t> US 11 </t>
  </si>
  <si>
    <t> SERENADE </t>
  </si>
  <si>
    <t> TOWNSHEWD Peter </t>
  </si>
  <si>
    <t> (4, 2, 6, 2) </t>
  </si>
  <si>
    <t> X 9 </t>
  </si>
  <si>
    <t> SANTANA </t>
  </si>
  <si>
    <t> SCHMIDT Wendy </t>
  </si>
  <si>
    <t> (2, 4, 2, 5) </t>
  </si>
  <si>
    <t> 115 </t>
  </si>
  <si>
    <t> STORMY WEATHER </t>
  </si>
  <si>
    <t> SPRAY Christopher </t>
  </si>
  <si>
    <t> (3, 5, 3, 4) </t>
  </si>
  <si>
    <t> A 24 </t>
  </si>
  <si>
    <t> WHITE WINGS </t>
  </si>
  <si>
    <t> SPARKS Michael </t>
  </si>
  <si>
    <t> (7, 3, 4, 6) </t>
  </si>
  <si>
    <t> 62 </t>
  </si>
  <si>
    <t> MANITOU III </t>
  </si>
  <si>
    <t> EASTON Hamish </t>
  </si>
  <si>
    <t> (5, 6, 7, 3) </t>
  </si>
  <si>
    <t> 222 </t>
  </si>
  <si>
    <t> BARUNA OF 1938 </t>
  </si>
  <si>
    <t> MORSE Tony </t>
  </si>
  <si>
    <t> (6, 7, 5, 7) </t>
  </si>
  <si>
    <t> C 32 </t>
  </si>
  <si>
    <t>24 </t>
  </si>
  <si>
    <t> (8, 8, 8, 8) </t>
  </si>
  <si>
    <t> 828 </t>
  </si>
  <si>
    <t> MADRIGAL </t>
  </si>
  <si>
    <t> DEETH Paul </t>
  </si>
  <si>
    <t> (DNC, DNC, DNC, DNC) </t>
  </si>
  <si>
    <t> D 43 </t>
  </si>
  <si>
    <t> DAN </t>
  </si>
  <si>
    <t> BIANCHEDI Andrea </t>
  </si>
  <si>
    <t> (2, 2, 2, RET) </t>
  </si>
  <si>
    <t> R 41 </t>
  </si>
  <si>
    <t> FIFI </t>
  </si>
  <si>
    <t> DIDONE Stefania </t>
  </si>
  <si>
    <t> (3, 3, 4, 2) </t>
  </si>
  <si>
    <t> F 16 </t>
  </si>
  <si>
    <t> (4, 4, 3, 3) </t>
  </si>
  <si>
    <t> 9 </t>
  </si>
  <si>
    <t> IONA </t>
  </si>
  <si>
    <t> HELLEU Margaux </t>
  </si>
  <si>
    <t> (5, 5, 5, DNC) </t>
  </si>
  <si>
    <t> W 22 </t>
  </si>
  <si>
    <t> VIVACIOUS </t>
  </si>
  <si>
    <t> DENNE Toby </t>
  </si>
  <si>
    <t> FRA 6065 </t>
  </si>
  <si>
    <t> SAGITTARIUS </t>
  </si>
  <si>
    <t> LAFFITTE THIERRY </t>
  </si>
  <si>
    <t> (1, 1, 2, 3) </t>
  </si>
  <si>
    <t> ARG 709 </t>
  </si>
  <si>
    <t> MATRERO </t>
  </si>
  <si>
    <t> PEREIRA ARAGON Rafael </t>
  </si>
  <si>
    <t> (3, 2, 1, 2) </t>
  </si>
  <si>
    <t> K 4702 </t>
  </si>
  <si>
    <t> OJALA II </t>
  </si>
  <si>
    <t> HOLLAND Susan carol </t>
  </si>
  <si>
    <t> (SCPj, 3, 3, 1) </t>
  </si>
  <si>
    <t> US 37665 </t>
  </si>
  <si>
    <t> GANBARE </t>
  </si>
  <si>
    <t> TASSY JEAN LUC </t>
  </si>
  <si>
    <t> (4, 5, 4, 4) </t>
  </si>
  <si>
    <t> ITA7636IT </t>
  </si>
  <si>
    <t> SANDRA </t>
  </si>
  <si>
    <t> CARBONARO Marco </t>
  </si>
  <si>
    <t> (6, 6, 5, 5) </t>
  </si>
  <si>
    <t> 15007 </t>
  </si>
  <si>
    <t> MONTOMBI </t>
  </si>
  <si>
    <t> CREEDEN Amy </t>
  </si>
  <si>
    <t> (SCPj, 4, 6, RET) </t>
  </si>
  <si>
    <t> I 976 </t>
  </si>
  <si>
    <t> CASSIOPEA </t>
  </si>
  <si>
    <t> ISGRO Carmelo </t>
  </si>
  <si>
    <t> (NSC, 7, DNF, DNF) </t>
  </si>
  <si>
    <t>CMC</t>
  </si>
  <si>
    <t>VOILES D'ANTIBES 2025</t>
  </si>
  <si>
    <t> STREZ Inigo </t>
  </si>
  <si>
    <t>BC</t>
  </si>
  <si>
    <t> GIBERT PATRICK </t>
  </si>
  <si>
    <t> GAE L </t>
  </si>
  <si>
    <t> GAEL </t>
  </si>
  <si>
    <t> CREAC'H Mick </t>
  </si>
  <si>
    <t> BEL AV </t>
  </si>
  <si>
    <t> LAID Joel </t>
  </si>
  <si>
    <t> F 6073 </t>
  </si>
  <si>
    <t> AIGUE BLU </t>
  </si>
  <si>
    <t> GARAU FABRICE </t>
  </si>
  <si>
    <t> F 1 </t>
  </si>
  <si>
    <t> FRANCE 1 </t>
  </si>
  <si>
    <t> BONDUELLE MARC </t>
  </si>
  <si>
    <t> PALYNODIE II </t>
  </si>
  <si>
    <t> BOCCARD PATRICK </t>
  </si>
  <si>
    <t>31 </t>
  </si>
  <si>
    <t>33 </t>
  </si>
  <si>
    <t> EST </t>
  </si>
  <si>
    <t> GALIMBERTI Guido </t>
  </si>
  <si>
    <t>39 </t>
  </si>
  <si>
    <t> DE BARDIES BENOIT </t>
  </si>
  <si>
    <t> ODDO PHILIPPE </t>
  </si>
  <si>
    <t> H 31 </t>
  </si>
  <si>
    <t> ESTEREL </t>
  </si>
  <si>
    <t> JOLY PATRICK </t>
  </si>
  <si>
    <t> HM 011 </t>
  </si>
  <si>
    <t> TOWNSHEND Peter </t>
  </si>
  <si>
    <t> FLOQUET Guillaume </t>
  </si>
  <si>
    <t> MDR </t>
  </si>
  <si>
    <t> F 18 </t>
  </si>
  <si>
    <t> BACHELIER PATRICIA </t>
  </si>
  <si>
    <t> DE BROC BERTRAND </t>
  </si>
  <si>
    <t> 180C </t>
  </si>
  <si>
    <t> EILIDH </t>
  </si>
  <si>
    <t> LE STRADIC VINCENT </t>
  </si>
  <si>
    <t> D 1 </t>
  </si>
  <si>
    <t> JEBSEN Hans michael </t>
  </si>
  <si>
    <t> NAGAÏNA </t>
  </si>
  <si>
    <t> A 26 </t>
  </si>
  <si>
    <t> SONNY A26 </t>
  </si>
  <si>
    <t> RODRIGUES Peter </t>
  </si>
  <si>
    <t>38 </t>
  </si>
  <si>
    <t> 858 </t>
  </si>
  <si>
    <t> ELLAD </t>
  </si>
  <si>
    <t> TEYSSIER PATRICK </t>
  </si>
  <si>
    <t> 997 </t>
  </si>
  <si>
    <t> BRISEIS </t>
  </si>
  <si>
    <t> LEGER CLAIRE </t>
  </si>
  <si>
    <t> 478 </t>
  </si>
  <si>
    <t> WIND STAR </t>
  </si>
  <si>
    <t> GOIRAND DOMINIQUE </t>
  </si>
  <si>
    <t> HELLEU MARGAUX </t>
  </si>
  <si>
    <t> GAUTHIER MARTINE </t>
  </si>
  <si>
    <t> HER 1949 </t>
  </si>
  <si>
    <t> HERMES </t>
  </si>
  <si>
    <t> GILLET BERNARD </t>
  </si>
  <si>
    <t> HALLOWEEN </t>
  </si>
  <si>
    <t>Porquerolle's Classic 2025</t>
  </si>
  <si>
    <t> 6065 </t>
  </si>
  <si>
    <t> OJALA'II </t>
  </si>
  <si>
    <t> MICHELE FROVA </t>
  </si>
  <si>
    <t> F 1493 </t>
  </si>
  <si>
    <t> BELLE RIO II </t>
  </si>
  <si>
    <t> BOURLARD PHILIPPE </t>
  </si>
  <si>
    <t> FRA 43599 </t>
  </si>
  <si>
    <t> ANNE MARIE III </t>
  </si>
  <si>
    <t> SIMORRE Gilbert </t>
  </si>
  <si>
    <t> FRA 5900 </t>
  </si>
  <si>
    <t> WINDRUSH </t>
  </si>
  <si>
    <t> WATTINNE HERVE </t>
  </si>
  <si>
    <t> LOBMEYR STEPHAN </t>
  </si>
  <si>
    <t>13.8 </t>
  </si>
  <si>
    <t> DREAU JEAN PIERRE </t>
  </si>
  <si>
    <t> BERNARD Manuel </t>
  </si>
  <si>
    <t> ALCYON </t>
  </si>
  <si>
    <t> CORBASSON DIDIER </t>
  </si>
  <si>
    <t> FRA 997 </t>
  </si>
  <si>
    <t> GIRERD BENOIT </t>
  </si>
  <si>
    <t> S/Y THEA </t>
  </si>
  <si>
    <t> ANDERSEN JAN </t>
  </si>
  <si>
    <t> 1949 </t>
  </si>
  <si>
    <t> JILL </t>
  </si>
  <si>
    <t> DELAPALME RAPHAELE </t>
  </si>
  <si>
    <t>Voiles du Vieux Port 2025</t>
  </si>
  <si>
    <t> I 91 </t>
  </si>
  <si>
    <t> ALZAVOLA </t>
  </si>
  <si>
    <t> TINARI CLAUDIO </t>
  </si>
  <si>
    <t> 53278 </t>
  </si>
  <si>
    <t> LE ROUX GERAUD </t>
  </si>
  <si>
    <t> FC 44 </t>
  </si>
  <si>
    <t> TANGAROA </t>
  </si>
  <si>
    <t> CHARLOT ALAIN </t>
  </si>
  <si>
    <t> F 5978 </t>
  </si>
  <si>
    <t>28 </t>
  </si>
  <si>
    <t> WIKI 1920 </t>
  </si>
  <si>
    <t> WOOD TOM </t>
  </si>
  <si>
    <t>32 </t>
  </si>
  <si>
    <t>VT</t>
  </si>
  <si>
    <t>C.3</t>
  </si>
  <si>
    <t>C.4</t>
  </si>
  <si>
    <t>RESULTATS TROPHEE DU BAILLI DE SUFFREN 2025</t>
  </si>
  <si>
    <t>TROPHEE BAILLI DE SUFFREN 2025</t>
  </si>
  <si>
    <t>Voiles du Vieux Port</t>
  </si>
  <si>
    <t>TUIGA </t>
  </si>
  <si>
    <t>PEREIRA DANIEL </t>
  </si>
  <si>
    <t>ONE WAVE </t>
  </si>
  <si>
    <t>TONDU MANON-ANAÏS </t>
  </si>
  <si>
    <t>LULU </t>
  </si>
  <si>
    <t>ESPAR II </t>
  </si>
  <si>
    <t>LEMAIRE GERALDINE </t>
  </si>
  <si>
    <t>THEA </t>
  </si>
  <si>
    <t>LELANTINA </t>
  </si>
  <si>
    <t>IRENE VIII </t>
  </si>
  <si>
    <t>BRULE FREDERIQUE </t>
  </si>
  <si>
    <t>OISEAU DE FEU </t>
  </si>
  <si>
    <t>NIN </t>
  </si>
  <si>
    <t>ROSE JOAN </t>
  </si>
  <si>
    <t>BELLE AVENTURE </t>
  </si>
  <si>
    <t>FERBUS HENRI </t>
  </si>
  <si>
    <t>BAZIN SEBASTIEN </t>
  </si>
  <si>
    <t>LIAUTAUD BERNARD </t>
  </si>
  <si>
    <t>DUCULTY SYLVAIN </t>
  </si>
  <si>
    <t>CRISCOLO KARL </t>
  </si>
  <si>
    <t>POULLAIN OLIVIER </t>
  </si>
  <si>
    <t>JOYANT </t>
  </si>
  <si>
    <t>MIGRAINE VICTOR </t>
  </si>
  <si>
    <t>WATTINNE GUILLAUME </t>
  </si>
  <si>
    <t>BOREL WILLIAM </t>
  </si>
  <si>
    <t>WESTER JEAN FRANCOIS </t>
  </si>
  <si>
    <t>EILEEN 1938 </t>
  </si>
  <si>
    <t>PAQUIERO JEAN </t>
  </si>
  <si>
    <t>LYS </t>
  </si>
  <si>
    <t>AVAZERI MARC </t>
  </si>
  <si>
    <t>ESTELAN </t>
  </si>
  <si>
    <t>GALIMBERTI GUIDO </t>
  </si>
  <si>
    <t>SUZETTE </t>
  </si>
  <si>
    <t>MALDONADO JEAN MARC </t>
  </si>
  <si>
    <t>LAURENT YVES </t>
  </si>
  <si>
    <t>CORTER </t>
  </si>
  <si>
    <t>DE LISLE HERVE </t>
  </si>
  <si>
    <t>VENTURE </t>
  </si>
  <si>
    <t>LEROUX THIERRY </t>
  </si>
  <si>
    <t>PROPHETTE EMMANUEL </t>
  </si>
  <si>
    <t>SVENHOLM </t>
  </si>
  <si>
    <t>YOL </t>
  </si>
  <si>
    <t>TOPOLSKY Julius </t>
  </si>
  <si>
    <t>FRILET MARC </t>
  </si>
  <si>
    <t>BERTHOZ FREDERIC </t>
  </si>
  <si>
    <t>RAINBOW III </t>
  </si>
  <si>
    <t>COULET JEAN PIERRE </t>
  </si>
  <si>
    <t>RAN II </t>
  </si>
  <si>
    <t>RYAN GREGORY </t>
  </si>
  <si>
    <t>COPACABANA </t>
  </si>
  <si>
    <t>GOURLAOUEN Jacques </t>
  </si>
  <si>
    <t>VIOLA </t>
  </si>
  <si>
    <t>DESPRES FABIEN </t>
  </si>
  <si>
    <t>DAN </t>
  </si>
  <si>
    <t>BIANCHEDI Andrea </t>
  </si>
  <si>
    <t>ARCADIA III </t>
  </si>
  <si>
    <t>RICCIARDI BRUNO </t>
  </si>
  <si>
    <t>SAGITTARIUS </t>
  </si>
  <si>
    <t>LAFFITTE THIERRY </t>
  </si>
  <si>
    <t>MARIA GIOVANNA II </t>
  </si>
  <si>
    <t>SAUVAN JEAN-PIERRE </t>
  </si>
  <si>
    <t>MATRERO </t>
  </si>
  <si>
    <t>PEREIRA ARAGON Rafael </t>
  </si>
  <si>
    <t>CRIVIZZA </t>
  </si>
  <si>
    <t>ROLANDI Luigi </t>
  </si>
  <si>
    <t>CHINOOK </t>
  </si>
  <si>
    <t>WESTERMAN Stefano </t>
  </si>
  <si>
    <t>SANTANA </t>
  </si>
  <si>
    <t>SCHMIDT Wendy </t>
  </si>
  <si>
    <t>ROWDY </t>
  </si>
  <si>
    <t>DYER Dyer </t>
  </si>
  <si>
    <t>SERENADE </t>
  </si>
  <si>
    <t>TOWNSHEWD Peter </t>
  </si>
  <si>
    <t>ARGYNNE III </t>
  </si>
  <si>
    <t>STORMY WEATHER </t>
  </si>
  <si>
    <t>SPRAY Christopher </t>
  </si>
  <si>
    <t>OJALA II </t>
  </si>
  <si>
    <t>HOLLAND Susan carol </t>
  </si>
  <si>
    <t>FIFI </t>
  </si>
  <si>
    <t>DIDONE Stefania </t>
  </si>
  <si>
    <t>HITCHINS Bill </t>
  </si>
  <si>
    <t>EVA </t>
  </si>
  <si>
    <t>MEYER VON TSCHIRSCHK Martin </t>
  </si>
  <si>
    <t>OPTIMIST </t>
  </si>
  <si>
    <t>ROESCH Juergen </t>
  </si>
  <si>
    <t>CRAZY LIFE </t>
  </si>
  <si>
    <t>OLIVIERI BERNARD </t>
  </si>
  <si>
    <t>WHITE WINGS </t>
  </si>
  <si>
    <t>SPARKS Michael </t>
  </si>
  <si>
    <t>EUGENIA V </t>
  </si>
  <si>
    <t>GARNIER BAPTISTE </t>
  </si>
  <si>
    <t>BRYNHILDE </t>
  </si>
  <si>
    <t>ROBINSON Niall </t>
  </si>
  <si>
    <t>MANITOU III </t>
  </si>
  <si>
    <t>EASTON Hamish </t>
  </si>
  <si>
    <t>TASSY JEAN LUC </t>
  </si>
  <si>
    <t>BARUNA OF 1938 </t>
  </si>
  <si>
    <t>MORSE Tony </t>
  </si>
  <si>
    <t>SANDRA </t>
  </si>
  <si>
    <t>CARBONARO Marco </t>
  </si>
  <si>
    <t>SOLVEIG </t>
  </si>
  <si>
    <t>GIESE ALAIN </t>
  </si>
  <si>
    <t>DAMBUSTER </t>
  </si>
  <si>
    <t>HILL Nick </t>
  </si>
  <si>
    <t>MONTOMBI </t>
  </si>
  <si>
    <t>CREEDEN Amy </t>
  </si>
  <si>
    <t>IONA </t>
  </si>
  <si>
    <t>HELLEU Margaux </t>
  </si>
  <si>
    <t>TIGRIS </t>
  </si>
  <si>
    <t>BARNES Andrew </t>
  </si>
  <si>
    <t>ROI D YS </t>
  </si>
  <si>
    <t>SARRAN DOMINIQUE </t>
  </si>
  <si>
    <t>EL ORO </t>
  </si>
  <si>
    <t>KING Kent </t>
  </si>
  <si>
    <t>BLACK SWAN </t>
  </si>
  <si>
    <t>POULLAIN EDOUARD </t>
  </si>
  <si>
    <t>CASSIOPEA </t>
  </si>
  <si>
    <t>ISGRO Carmelo </t>
  </si>
  <si>
    <t>GAUDEAMUS </t>
  </si>
  <si>
    <t>MARZ Raimund </t>
  </si>
  <si>
    <t>BERAMIC </t>
  </si>
  <si>
    <t>LIZZANI CHRISTOPHE </t>
  </si>
  <si>
    <t>CAMBRIA </t>
  </si>
  <si>
    <t>BARKHAM Chris </t>
  </si>
  <si>
    <t>MADRIGAL </t>
  </si>
  <si>
    <t>DEETH Paul </t>
  </si>
  <si>
    <t>VIVACIOUS </t>
  </si>
  <si>
    <t>DENNE Toby </t>
  </si>
  <si>
    <t>HALLOWEEN </t>
  </si>
  <si>
    <t>STREZ Inigo </t>
  </si>
  <si>
    <t>AIGUE BLU </t>
  </si>
  <si>
    <t>GARAU FABRICE </t>
  </si>
  <si>
    <t>FRANCE 1 </t>
  </si>
  <si>
    <t>BONDUELLE MARC </t>
  </si>
  <si>
    <t>FLOQUET Guillaume </t>
  </si>
  <si>
    <t>GIBERT PATRICK </t>
  </si>
  <si>
    <t>PALYNODIE II </t>
  </si>
  <si>
    <t>TEYSSIER PATRICK </t>
  </si>
  <si>
    <t>WIND STAR </t>
  </si>
  <si>
    <t>GOIRAND DOMINIQUE </t>
  </si>
  <si>
    <t>BOCCARD PATRICK </t>
  </si>
  <si>
    <t>EILIDH </t>
  </si>
  <si>
    <t>LE STRADIC VINCENT </t>
  </si>
  <si>
    <t>JEBSEN Hans michael </t>
  </si>
  <si>
    <t>NAGAÏNA </t>
  </si>
  <si>
    <t>GAEL </t>
  </si>
  <si>
    <t>CREAC'H Mick </t>
  </si>
  <si>
    <t>GAUTHIER MARTINE </t>
  </si>
  <si>
    <t>ESTEREL </t>
  </si>
  <si>
    <t>LAID Joel </t>
  </si>
  <si>
    <t>SONNY A26 </t>
  </si>
  <si>
    <t>RODRIGUES Peter </t>
  </si>
  <si>
    <t>GILLET BERNARD </t>
  </si>
  <si>
    <t>GIRERD BENOIT </t>
  </si>
  <si>
    <t>BELLE RIO II </t>
  </si>
  <si>
    <t>BOURLARD PHILIPPE </t>
  </si>
  <si>
    <t>DREAU JEAN PIERRE </t>
  </si>
  <si>
    <t>ANNE MARIE III </t>
  </si>
  <si>
    <t>SIMORRE Gilbert </t>
  </si>
  <si>
    <t>DELAPALME RAPHAELE </t>
  </si>
  <si>
    <t>WATTINNE HERVE </t>
  </si>
  <si>
    <t>ALZAVOLA </t>
  </si>
  <si>
    <t>TINARI CLAUDIO </t>
  </si>
  <si>
    <t>TANGAROA </t>
  </si>
  <si>
    <t>CHARLOT ALAIN </t>
  </si>
  <si>
    <t>BEG HIR </t>
  </si>
  <si>
    <t>VITOUX JEAN JACQUES </t>
  </si>
  <si>
    <t>WIKI 1920 </t>
  </si>
  <si>
    <t>WOOD TOM </t>
  </si>
  <si>
    <t>Copropriété LULU</t>
  </si>
  <si>
    <t>Avec post-séparation en 2 catégories</t>
  </si>
  <si>
    <t>Rang</t>
  </si>
  <si>
    <t>Nº de voile</t>
  </si>
  <si>
    <t>Points
Tot</t>
  </si>
  <si>
    <t>Points
Ret</t>
  </si>
  <si>
    <t>GLAD, Esben</t>
  </si>
  <si>
    <t>MA</t>
  </si>
  <si>
    <t>EILEEN</t>
  </si>
  <si>
    <t>PAQUIERO, Jean (H)</t>
  </si>
  <si>
    <t>WIKI</t>
  </si>
  <si>
    <t>BOFFIN, Nathalie (F)</t>
  </si>
  <si>
    <t>ITA 19</t>
  </si>
  <si>
    <t>ALZAVOLA</t>
  </si>
  <si>
    <t>FLAVONI, Simone (H)</t>
  </si>
  <si>
    <t>I 93</t>
  </si>
  <si>
    <t>28</t>
  </si>
  <si>
    <t>GA 1</t>
  </si>
  <si>
    <t>GAEL</t>
  </si>
  <si>
    <t>GIBERT, Patrick (H)</t>
  </si>
  <si>
    <t>COR 1</t>
  </si>
  <si>
    <t>GRANDE ZOT</t>
  </si>
  <si>
    <t>MICHEL, Veronique (F)</t>
  </si>
  <si>
    <t>PUR 1</t>
  </si>
  <si>
    <t>PANDOLFI, Simone (H)</t>
  </si>
  <si>
    <t>21</t>
  </si>
  <si>
    <t>X 1</t>
  </si>
  <si>
    <t>MADCAP</t>
  </si>
  <si>
    <t>HURREAU-SAUVET, Christian (H)</t>
  </si>
  <si>
    <t>Corsica Classic 2025</t>
  </si>
  <si>
    <t>Overall 2025</t>
  </si>
  <si>
    <t>R1</t>
  </si>
  <si>
    <t>R2</t>
  </si>
  <si>
    <t>R3</t>
  </si>
  <si>
    <t>R4</t>
  </si>
  <si>
    <t>4.0</t>
  </si>
  <si>
    <t>3.0</t>
  </si>
  <si>
    <t>(1.0)</t>
  </si>
  <si>
    <t>1.0</t>
  </si>
  <si>
    <t>  464</t>
  </si>
  <si>
    <t>Carlo FALCONE</t>
  </si>
  <si>
    <t>14.0</t>
  </si>
  <si>
    <t>6.0</t>
  </si>
  <si>
    <t>2.0</t>
  </si>
  <si>
    <t>  K 4</t>
  </si>
  <si>
    <t>CAMBRIA</t>
  </si>
  <si>
    <t>Chris BARKHAM</t>
  </si>
  <si>
    <t>12.0</t>
  </si>
  <si>
    <t>8.0</t>
  </si>
  <si>
    <t>(4.0)</t>
  </si>
  <si>
    <t>  A 17</t>
  </si>
  <si>
    <t>CARIAD</t>
  </si>
  <si>
    <t>Colin BOLAND</t>
  </si>
  <si>
    <t>10.0</t>
  </si>
  <si>
    <t>TRINAKRIA</t>
  </si>
  <si>
    <t>Xavier REYDELLET</t>
  </si>
  <si>
    <t>32.0</t>
  </si>
  <si>
    <t>24.0</t>
  </si>
  <si>
    <t>  GER 1890</t>
  </si>
  <si>
    <t>Gkarik GKAMPRIELIAN</t>
  </si>
  <si>
    <t>  MLT 4496</t>
  </si>
  <si>
    <t>  A3 MON</t>
  </si>
  <si>
    <t>ARGYYNNE III</t>
  </si>
  <si>
    <t>Jean POISSONNIER</t>
  </si>
  <si>
    <t>9.0</t>
  </si>
  <si>
    <t>(3.0)</t>
  </si>
  <si>
    <t>  GBR 2080L</t>
  </si>
  <si>
    <t>EL ORO</t>
  </si>
  <si>
    <t>Timothy WILSON</t>
  </si>
  <si>
    <t>11.0</t>
  </si>
  <si>
    <t>  ITA 5534</t>
  </si>
  <si>
    <t>CADAMA</t>
  </si>
  <si>
    <t>Marino NIGRO</t>
  </si>
  <si>
    <t>16.0</t>
  </si>
  <si>
    <t>  F 4869</t>
  </si>
  <si>
    <t>MARIA GIOVANNA</t>
  </si>
  <si>
    <t>(5.0)</t>
  </si>
  <si>
    <t>  ITA 4540</t>
  </si>
  <si>
    <t>Luigi ROLANDI</t>
  </si>
  <si>
    <t>7.0</t>
  </si>
  <si>
    <t>  ITA 4539</t>
  </si>
  <si>
    <t>PENELOPE</t>
  </si>
  <si>
    <t>Michele RENNA</t>
  </si>
  <si>
    <t>  GER 238</t>
  </si>
  <si>
    <t>13.0</t>
  </si>
  <si>
    <t>  FRA 4073</t>
  </si>
  <si>
    <t>CHIN BLU III</t>
  </si>
  <si>
    <t>Jean Laurent LEPEU</t>
  </si>
  <si>
    <t>20.0</t>
  </si>
  <si>
    <t>(9.0)</t>
  </si>
  <si>
    <t>  GBR 617</t>
  </si>
  <si>
    <t>Nicholas HILL</t>
  </si>
  <si>
    <t>17.0</t>
  </si>
  <si>
    <t>5.0</t>
  </si>
  <si>
    <t>(7.0)</t>
  </si>
  <si>
    <t>  ITA 1682</t>
  </si>
  <si>
    <t>ONFALE</t>
  </si>
  <si>
    <t>Nicola BOCCI</t>
  </si>
  <si>
    <t>25.0</t>
  </si>
  <si>
    <t>18.0</t>
  </si>
  <si>
    <t>  7172</t>
  </si>
  <si>
    <t>SPHINX</t>
  </si>
  <si>
    <t>Juan TAMENNE</t>
  </si>
  <si>
    <t>36.0</t>
  </si>
  <si>
    <t>27.0</t>
  </si>
  <si>
    <t>  K 1898</t>
  </si>
  <si>
    <t>KISMET</t>
  </si>
  <si>
    <t>Sir Richard MATTHEWS</t>
  </si>
  <si>
    <t>  NY 11</t>
  </si>
  <si>
    <t>  NY 6</t>
  </si>
  <si>
    <t>SPARTAN</t>
  </si>
  <si>
    <t>Aladin MONTEL</t>
  </si>
  <si>
    <t>15.0</t>
  </si>
  <si>
    <t>(8.0)</t>
  </si>
  <si>
    <t>  NY 49</t>
  </si>
  <si>
    <t>Tim GOODBODY</t>
  </si>
  <si>
    <t>22.0</t>
  </si>
  <si>
    <t>(11.0)</t>
  </si>
  <si>
    <t>  . 557</t>
  </si>
  <si>
    <t>  NY 48</t>
  </si>
  <si>
    <t>Stefano WESTERMANN</t>
  </si>
  <si>
    <t>21.0</t>
  </si>
  <si>
    <t>(6.0)</t>
  </si>
  <si>
    <t>  P 14</t>
  </si>
  <si>
    <t>34.0</t>
  </si>
  <si>
    <t>  P 13</t>
  </si>
  <si>
    <t>31.0</t>
  </si>
  <si>
    <t>23.0</t>
  </si>
  <si>
    <t>  P 7</t>
  </si>
  <si>
    <t>Victor MIGRAINE</t>
  </si>
  <si>
    <t>37.0</t>
  </si>
  <si>
    <t>  P 5</t>
  </si>
  <si>
    <t>35.0</t>
  </si>
  <si>
    <t>(10.0)</t>
  </si>
  <si>
    <t>  NY 50</t>
  </si>
  <si>
    <t>MARILEE</t>
  </si>
  <si>
    <t>41.0</t>
  </si>
  <si>
    <t>30.0</t>
  </si>
  <si>
    <t>  4 4</t>
  </si>
  <si>
    <t>PEGGY BAWN</t>
  </si>
  <si>
    <t>Matt CAIGER</t>
  </si>
  <si>
    <t>EC</t>
  </si>
  <si>
    <t>  1</t>
  </si>
  <si>
    <t>  F 7C</t>
  </si>
  <si>
    <t>  N NA</t>
  </si>
  <si>
    <t>  858</t>
  </si>
  <si>
    <t>  125</t>
  </si>
  <si>
    <t>Alexis BORDESSOULE</t>
  </si>
  <si>
    <t>  Q 5</t>
  </si>
  <si>
    <t>LEONORE</t>
  </si>
  <si>
    <t>Mauro PIANI</t>
  </si>
  <si>
    <t>  115 115</t>
  </si>
  <si>
    <t>  13</t>
  </si>
  <si>
    <t>VARUNA</t>
  </si>
  <si>
    <t>Jens KELLINGHUSEN</t>
  </si>
  <si>
    <t>  NED 50</t>
  </si>
  <si>
    <t>Harold GODDIJN</t>
  </si>
  <si>
    <t>19.0</t>
  </si>
  <si>
    <t>  Q 16</t>
  </si>
  <si>
    <t>Patricio de BARROS</t>
  </si>
  <si>
    <t>28.0</t>
  </si>
  <si>
    <t>  US 11</t>
  </si>
  <si>
    <t>  A 10</t>
  </si>
  <si>
    <t>RECLUTA</t>
  </si>
  <si>
    <t>German Francisco FRERS</t>
  </si>
  <si>
    <t>  USA 62</t>
  </si>
  <si>
    <t>39.0</t>
  </si>
  <si>
    <t>(15.0)</t>
  </si>
  <si>
    <t>  A 24</t>
  </si>
  <si>
    <t>Michael SPARKS</t>
  </si>
  <si>
    <t>26.0</t>
  </si>
  <si>
    <t>(13.0)</t>
  </si>
  <si>
    <t>  GER 15</t>
  </si>
  <si>
    <t>Joerg MOESSNANG</t>
  </si>
  <si>
    <t>45.0</t>
  </si>
  <si>
    <t>33.0</t>
  </si>
  <si>
    <t>(12.0)</t>
  </si>
  <si>
    <t>  GBR K22</t>
  </si>
  <si>
    <t>FULMAR</t>
  </si>
  <si>
    <t>David SMITH</t>
  </si>
  <si>
    <t>  DEN 1</t>
  </si>
  <si>
    <t>Robert Henry de HAER</t>
  </si>
  <si>
    <t>53.0</t>
  </si>
  <si>
    <t>(14.0)</t>
  </si>
  <si>
    <t>  F 13</t>
  </si>
  <si>
    <t>Guillaume WATTINNE</t>
  </si>
  <si>
    <t>54.0</t>
  </si>
  <si>
    <t>  GGY 000</t>
  </si>
  <si>
    <t>MADRIGAL</t>
  </si>
  <si>
    <t>Paul DEETH</t>
  </si>
  <si>
    <t>(2.0)</t>
  </si>
  <si>
    <t>  F 90</t>
  </si>
  <si>
    <t>  R 41</t>
  </si>
  <si>
    <t>Stefania DIDONE</t>
  </si>
  <si>
    <t>  ARG 709</t>
  </si>
  <si>
    <t>  FRA 6065</t>
  </si>
  <si>
    <t>  I 7077</t>
  </si>
  <si>
    <t>  K 4702</t>
  </si>
  <si>
    <t>  ITA 7636</t>
  </si>
  <si>
    <t>VALIANT</t>
  </si>
  <si>
    <t>Charlotte ROUSSELOT</t>
  </si>
  <si>
    <t>Régates Royales 2025</t>
  </si>
  <si>
    <t>NY50</t>
  </si>
  <si>
    <t>DESPRES Fabien</t>
  </si>
  <si>
    <t>DEETH Paul</t>
  </si>
  <si>
    <t>BORDESSOULE Alex</t>
  </si>
  <si>
    <t>BRAND Tobias</t>
  </si>
  <si>
    <t>GBR2080L</t>
  </si>
  <si>
    <t>KING Kent</t>
  </si>
  <si>
    <t>Coupe d'Automne du Yacht Club de France 2025</t>
  </si>
  <si>
    <t>K4</t>
  </si>
  <si>
    <t>CHRIS Barkham</t>
  </si>
  <si>
    <t>4,00</t>
  </si>
  <si>
    <t>/STEVE Mclaren</t>
  </si>
  <si>
    <t>5,00</t>
  </si>
  <si>
    <t>CAG28</t>
  </si>
  <si>
    <t>ATLANTIC</t>
  </si>
  <si>
    <t>FOSSE Fortuin</t>
  </si>
  <si>
    <t>11,00</t>
  </si>
  <si>
    <t>CAG48</t>
  </si>
  <si>
    <t>14,00</t>
  </si>
  <si>
    <t>TIM Hartnoll</t>
  </si>
  <si>
    <t>TOMMASO/CRISI Crisi</t>
  </si>
  <si>
    <t>18,00</t>
  </si>
  <si>
    <t>KARL/EBNER Ebner</t>
  </si>
  <si>
    <t>21,00</t>
  </si>
  <si>
    <t>TOURET Emmanuel</t>
  </si>
  <si>
    <t>24,00</t>
  </si>
  <si>
    <t>CAG52</t>
  </si>
  <si>
    <t>CROCE DEL SUD</t>
  </si>
  <si>
    <t>MAURO Montefusco</t>
  </si>
  <si>
    <t>30,00</t>
  </si>
  <si>
    <t>CAG53</t>
  </si>
  <si>
    <t>33,00</t>
  </si>
  <si>
    <t>SCPc</t>
  </si>
  <si>
    <t>3,00</t>
  </si>
  <si>
    <t>9,00</t>
  </si>
  <si>
    <t>CAG54</t>
  </si>
  <si>
    <t>VECCIA Alejandro</t>
  </si>
  <si>
    <t>10,00</t>
  </si>
  <si>
    <t>57</t>
  </si>
  <si>
    <t>Hitchins</t>
  </si>
  <si>
    <t>13,00</t>
  </si>
  <si>
    <t>POR2291</t>
  </si>
  <si>
    <t>ALBACORE</t>
  </si>
  <si>
    <t>LUIS Figueiredo</t>
  </si>
  <si>
    <t>17,00</t>
  </si>
  <si>
    <t>TIMOTHY Wilson</t>
  </si>
  <si>
    <t>GELLER-SCHENKER Andrea</t>
  </si>
  <si>
    <t>25,00</t>
  </si>
  <si>
    <t>NY6</t>
  </si>
  <si>
    <t>ALADIN Agosto montel</t>
  </si>
  <si>
    <t>BR</t>
  </si>
  <si>
    <t>D10</t>
  </si>
  <si>
    <t>THE LADY ANNE</t>
  </si>
  <si>
    <t>GONZALO Botin</t>
  </si>
  <si>
    <t>7,00</t>
  </si>
  <si>
    <t>INIGO Strez</t>
  </si>
  <si>
    <t>D1-2</t>
  </si>
  <si>
    <t>12,00</t>
  </si>
  <si>
    <t>CARLO Falcone</t>
  </si>
  <si>
    <t>SUMURUN</t>
  </si>
  <si>
    <t>DREAU Jean pierre</t>
  </si>
  <si>
    <t>DALMASSO Pietro</t>
  </si>
  <si>
    <t>16,00</t>
  </si>
  <si>
    <t>GE6940DX</t>
  </si>
  <si>
    <t>FORBAN V</t>
  </si>
  <si>
    <t>DEBBIE White</t>
  </si>
  <si>
    <t>FRA53278</t>
  </si>
  <si>
    <t>ARAMIS</t>
  </si>
  <si>
    <t>WELTER Christian</t>
  </si>
  <si>
    <t>22,00</t>
  </si>
  <si>
    <t>K1898</t>
  </si>
  <si>
    <t>JUAN-CARLOS EGUEGARAY</t>
  </si>
  <si>
    <t>8,00</t>
  </si>
  <si>
    <t>557</t>
  </si>
  <si>
    <t>23,00</t>
  </si>
  <si>
    <t>27,00</t>
  </si>
  <si>
    <t>VARUNA VII</t>
  </si>
  <si>
    <t>LUIGI Guarnaccia</t>
  </si>
  <si>
    <t>TARQUIN Place</t>
  </si>
  <si>
    <t>Q5</t>
  </si>
  <si>
    <t>MAURO Pelaschier</t>
  </si>
  <si>
    <t>X9</t>
  </si>
  <si>
    <t>SANTANA</t>
  </si>
  <si>
    <t>SCHMIDT WENDY</t>
  </si>
  <si>
    <t>20,00</t>
  </si>
  <si>
    <t>Mazzarella</t>
  </si>
  <si>
    <t>77-1</t>
  </si>
  <si>
    <t>CHARLES Dunstone</t>
  </si>
  <si>
    <t>MOURRUAU Charles-louis</t>
  </si>
  <si>
    <t>28,00</t>
  </si>
  <si>
    <t>SKYLARK OF 1937</t>
  </si>
  <si>
    <t>CHRIS Bake</t>
  </si>
  <si>
    <t>31,00</t>
  </si>
  <si>
    <t>MARCUS/KEMP Kemp</t>
  </si>
  <si>
    <t>34,00</t>
  </si>
  <si>
    <t>37,00</t>
  </si>
  <si>
    <t>GRIFF Rhys jones</t>
  </si>
  <si>
    <t>40,00</t>
  </si>
  <si>
    <t>41,00</t>
  </si>
  <si>
    <t>KLEIN/HANNS-GEORG</t>
  </si>
  <si>
    <t>42,00</t>
  </si>
  <si>
    <t>SY THEA</t>
  </si>
  <si>
    <t>JAN Andersen</t>
  </si>
  <si>
    <t>44,00</t>
  </si>
  <si>
    <t>A10</t>
  </si>
  <si>
    <t>GERMAN MATHIAS Frers</t>
  </si>
  <si>
    <t>52,00</t>
  </si>
  <si>
    <t>ALEXANDER Falk</t>
  </si>
  <si>
    <t>53,00</t>
  </si>
  <si>
    <t>6,00</t>
  </si>
  <si>
    <t>SOMMARIVA Gianni</t>
  </si>
  <si>
    <t>7,50</t>
  </si>
  <si>
    <t>DE BROC Bertrand</t>
  </si>
  <si>
    <t>PAUL Deeth</t>
  </si>
  <si>
    <t>K22</t>
  </si>
  <si>
    <t>DAVID Smith</t>
  </si>
  <si>
    <t>HANS Albrecht</t>
  </si>
  <si>
    <t>19,00</t>
  </si>
  <si>
    <t>E17</t>
  </si>
  <si>
    <t>OSBORNE</t>
  </si>
  <si>
    <t>FERRUZZI Massililiano</t>
  </si>
  <si>
    <t>RAFAEL Pereira aragon</t>
  </si>
  <si>
    <t>I5739</t>
  </si>
  <si>
    <t>ORNELLA</t>
  </si>
  <si>
    <t>DESTREMAU Hugues</t>
  </si>
  <si>
    <t>NED306</t>
  </si>
  <si>
    <t>KATARINA</t>
  </si>
  <si>
    <t>PICHELIN Nicolas</t>
  </si>
  <si>
    <t>15,00</t>
  </si>
  <si>
    <t>KZ7</t>
  </si>
  <si>
    <t>KIWI MAGIC</t>
  </si>
  <si>
    <t>MARIANNE Petersen</t>
  </si>
  <si>
    <t>12mJI</t>
  </si>
  <si>
    <t>KZ5</t>
  </si>
  <si>
    <t>TIZIANO Nava</t>
  </si>
  <si>
    <t>STEYAERT Gil</t>
  </si>
  <si>
    <t>FRANCE 1</t>
  </si>
  <si>
    <t>FR7</t>
  </si>
  <si>
    <t>Voiles de Saint-Tropez 2025</t>
  </si>
  <si>
    <t>Course 5</t>
  </si>
  <si>
    <t>Course 6</t>
  </si>
  <si>
    <t>CLASSEMENT TROPHEE AFYT 2025</t>
  </si>
  <si>
    <t>17 classés</t>
  </si>
  <si>
    <t>24 classés</t>
  </si>
  <si>
    <t>55 classés</t>
  </si>
  <si>
    <t>39 classés</t>
  </si>
  <si>
    <t>12 classés</t>
  </si>
  <si>
    <t>TOTAL: 147 classés</t>
  </si>
  <si>
    <t>édité le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</si>
</sst>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3.5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2"/>
      <name val="Arial"/>
      <family val="2"/>
    </font>
    <font>
      <b/>
      <u/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3.5"/>
      <color indexed="12"/>
      <name val="Verdana"/>
      <family val="2"/>
    </font>
    <font>
      <sz val="10"/>
      <name val="Arial"/>
      <family val="2"/>
    </font>
    <font>
      <sz val="13.5"/>
      <color indexed="12"/>
      <name val="Arial"/>
      <family val="2"/>
    </font>
    <font>
      <b/>
      <sz val="13.5"/>
      <name val="Arial"/>
      <family val="2"/>
    </font>
    <font>
      <sz val="10"/>
      <name val="Arial"/>
      <family val="2"/>
    </font>
    <font>
      <b/>
      <sz val="8"/>
      <color indexed="18"/>
      <name val="Arial"/>
      <family val="2"/>
    </font>
    <font>
      <b/>
      <sz val="8"/>
      <color indexed="8"/>
      <name val="Arial"/>
      <family val="2"/>
    </font>
    <font>
      <b/>
      <sz val="7"/>
      <color indexed="12"/>
      <name val="Arial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7"/>
      <color rgb="FFFFFFFF"/>
      <name val="Arial"/>
      <family val="2"/>
    </font>
    <font>
      <b/>
      <sz val="7"/>
      <color rgb="FF0000FF"/>
      <name val="Arial"/>
      <family val="2"/>
    </font>
    <font>
      <b/>
      <sz val="8"/>
      <color rgb="FF00008B"/>
      <name val="Arial"/>
      <family val="2"/>
    </font>
    <font>
      <b/>
      <sz val="8"/>
      <color rgb="FF00000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9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274A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4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2" fillId="0" borderId="0" xfId="0" applyFont="1"/>
    <xf numFmtId="0" fontId="5" fillId="0" borderId="0" xfId="0" applyFont="1"/>
    <xf numFmtId="0" fontId="11" fillId="0" borderId="4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/>
    <xf numFmtId="0" fontId="3" fillId="0" borderId="7" xfId="0" applyFont="1" applyBorder="1" applyAlignment="1">
      <alignment horizontal="left" vertical="center" wrapText="1"/>
    </xf>
    <xf numFmtId="0" fontId="14" fillId="0" borderId="0" xfId="0" applyFont="1"/>
    <xf numFmtId="0" fontId="0" fillId="0" borderId="0" xfId="0" applyAlignment="1">
      <alignment horizontal="center"/>
    </xf>
    <xf numFmtId="0" fontId="16" fillId="0" borderId="27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3" fillId="0" borderId="0" xfId="0" applyFont="1"/>
    <xf numFmtId="0" fontId="21" fillId="0" borderId="7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14" fillId="0" borderId="7" xfId="0" applyFont="1" applyBorder="1"/>
    <xf numFmtId="0" fontId="3" fillId="0" borderId="7" xfId="0" applyFont="1" applyBorder="1" applyAlignment="1">
      <alignment wrapText="1"/>
    </xf>
    <xf numFmtId="0" fontId="14" fillId="0" borderId="7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textRotation="90" wrapText="1"/>
    </xf>
    <xf numFmtId="0" fontId="16" fillId="0" borderId="25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 vertical="center"/>
    </xf>
    <xf numFmtId="0" fontId="24" fillId="0" borderId="0" xfId="0" applyFont="1"/>
    <xf numFmtId="0" fontId="20" fillId="0" borderId="0" xfId="0" applyFont="1"/>
    <xf numFmtId="0" fontId="11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5" fillId="0" borderId="3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3" fillId="0" borderId="7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0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7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4" fillId="0" borderId="3" xfId="0" applyFont="1" applyBorder="1"/>
    <xf numFmtId="0" fontId="15" fillId="0" borderId="3" xfId="0" applyFont="1" applyBorder="1" applyAlignment="1">
      <alignment horizontal="center"/>
    </xf>
    <xf numFmtId="0" fontId="26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1" fillId="3" borderId="7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0" fillId="0" borderId="6" xfId="0" applyFont="1" applyBorder="1"/>
    <xf numFmtId="0" fontId="35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/>
    </xf>
    <xf numFmtId="1" fontId="5" fillId="0" borderId="32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4" fillId="0" borderId="7" xfId="0" applyFont="1" applyBorder="1" applyAlignment="1">
      <alignment horizontal="center"/>
    </xf>
    <xf numFmtId="0" fontId="36" fillId="0" borderId="0" xfId="0" applyFont="1"/>
    <xf numFmtId="0" fontId="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5" fillId="0" borderId="7" xfId="0" applyFont="1" applyBorder="1" applyAlignment="1">
      <alignment horizontal="center" vertical="top" wrapText="1"/>
    </xf>
    <xf numFmtId="164" fontId="5" fillId="0" borderId="36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top" wrapText="1"/>
    </xf>
    <xf numFmtId="0" fontId="41" fillId="0" borderId="0" xfId="0" applyFont="1" applyAlignment="1">
      <alignment horizontal="left" vertical="center"/>
    </xf>
    <xf numFmtId="0" fontId="2" fillId="0" borderId="7" xfId="0" applyFont="1" applyBorder="1"/>
    <xf numFmtId="0" fontId="8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2" fillId="0" borderId="0" xfId="0" applyFont="1"/>
    <xf numFmtId="0" fontId="37" fillId="6" borderId="0" xfId="2" applyFont="1" applyFill="1" applyAlignment="1">
      <alignment horizontal="center" vertical="center" wrapText="1"/>
    </xf>
    <xf numFmtId="0" fontId="39" fillId="0" borderId="0" xfId="2" applyFont="1" applyAlignment="1">
      <alignment horizontal="left" vertical="top" wrapText="1"/>
    </xf>
    <xf numFmtId="0" fontId="14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39" xfId="0" applyNumberFormat="1" applyFont="1" applyBorder="1" applyAlignment="1">
      <alignment horizontal="center" vertical="center"/>
    </xf>
    <xf numFmtId="164" fontId="34" fillId="0" borderId="3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0" fontId="14" fillId="0" borderId="38" xfId="0" applyFont="1" applyBorder="1"/>
    <xf numFmtId="0" fontId="15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/>
    </xf>
    <xf numFmtId="164" fontId="5" fillId="0" borderId="42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" fontId="13" fillId="0" borderId="25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10" fillId="0" borderId="0" xfId="1" applyAlignment="1" applyProtection="1"/>
    <xf numFmtId="0" fontId="21" fillId="5" borderId="7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horizontal="center" wrapText="1"/>
    </xf>
    <xf numFmtId="0" fontId="14" fillId="7" borderId="7" xfId="0" applyFont="1" applyFill="1" applyBorder="1" applyAlignment="1">
      <alignment horizontal="center" wrapText="1"/>
    </xf>
    <xf numFmtId="0" fontId="3" fillId="7" borderId="0" xfId="0" applyFont="1" applyFill="1"/>
    <xf numFmtId="0" fontId="14" fillId="7" borderId="7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center"/>
    </xf>
    <xf numFmtId="0" fontId="14" fillId="7" borderId="2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3" fillId="0" borderId="24" xfId="0" applyFont="1" applyBorder="1" applyAlignment="1">
      <alignment horizontal="center" wrapText="1"/>
    </xf>
    <xf numFmtId="0" fontId="10" fillId="0" borderId="0" xfId="1" applyFill="1" applyAlignment="1" applyProtection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4" fillId="0" borderId="14" xfId="0" applyFont="1" applyBorder="1" applyAlignment="1">
      <alignment horizontal="right" vertical="center"/>
    </xf>
    <xf numFmtId="0" fontId="33" fillId="8" borderId="7" xfId="0" applyFont="1" applyFill="1" applyBorder="1" applyAlignment="1">
      <alignment horizontal="center" vertical="top" wrapText="1"/>
    </xf>
    <xf numFmtId="0" fontId="32" fillId="8" borderId="7" xfId="0" applyFont="1" applyFill="1" applyBorder="1" applyAlignment="1">
      <alignment horizontal="left" vertical="top" wrapText="1"/>
    </xf>
    <xf numFmtId="0" fontId="33" fillId="8" borderId="7" xfId="0" applyFont="1" applyFill="1" applyBorder="1" applyAlignment="1">
      <alignment horizontal="left" vertical="top" wrapText="1"/>
    </xf>
    <xf numFmtId="0" fontId="32" fillId="8" borderId="7" xfId="0" applyFont="1" applyFill="1" applyBorder="1" applyAlignment="1">
      <alignment horizontal="center" vertical="top" wrapText="1"/>
    </xf>
    <xf numFmtId="0" fontId="10" fillId="0" borderId="0" xfId="1" applyFill="1" applyBorder="1" applyAlignment="1" applyProtection="1">
      <alignment horizontal="left" vertical="center"/>
    </xf>
    <xf numFmtId="1" fontId="0" fillId="9" borderId="22" xfId="0" applyNumberFormat="1" applyFill="1" applyBorder="1" applyAlignment="1">
      <alignment horizontal="center" vertical="center"/>
    </xf>
    <xf numFmtId="1" fontId="0" fillId="10" borderId="15" xfId="0" applyNumberFormat="1" applyFill="1" applyBorder="1" applyAlignment="1">
      <alignment horizontal="center" vertical="center"/>
    </xf>
    <xf numFmtId="1" fontId="0" fillId="10" borderId="18" xfId="0" applyNumberForma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9" fillId="8" borderId="0" xfId="0" applyFont="1" applyFill="1" applyAlignment="1">
      <alignment horizontal="center" vertical="center" wrapText="1"/>
    </xf>
    <xf numFmtId="0" fontId="28" fillId="8" borderId="0" xfId="0" applyFont="1" applyFill="1" applyAlignment="1">
      <alignment horizontal="left" vertical="center" wrapText="1"/>
    </xf>
    <xf numFmtId="0" fontId="30" fillId="8" borderId="0" xfId="0" applyFont="1" applyFill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43" fillId="0" borderId="0" xfId="0" applyFont="1" applyAlignment="1">
      <alignment vertical="center"/>
    </xf>
    <xf numFmtId="0" fontId="10" fillId="0" borderId="0" xfId="1" applyAlignment="1" applyProtection="1">
      <alignment horizontal="center" vertical="center"/>
    </xf>
    <xf numFmtId="0" fontId="38" fillId="0" borderId="0" xfId="2" applyFont="1" applyAlignment="1">
      <alignment horizontal="center" vertical="top" wrapText="1"/>
    </xf>
    <xf numFmtId="0" fontId="39" fillId="0" borderId="0" xfId="2" applyFont="1" applyAlignment="1">
      <alignment horizontal="center" vertical="top" wrapText="1"/>
    </xf>
    <xf numFmtId="1" fontId="34" fillId="0" borderId="3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1" applyAlignment="1" applyProtection="1">
      <alignment horizontal="left" vertical="center"/>
    </xf>
    <xf numFmtId="0" fontId="2" fillId="0" borderId="7" xfId="0" applyFont="1" applyBorder="1" applyAlignment="1">
      <alignment horizontal="center"/>
    </xf>
    <xf numFmtId="1" fontId="21" fillId="8" borderId="7" xfId="0" applyNumberFormat="1" applyFont="1" applyFill="1" applyBorder="1" applyAlignment="1">
      <alignment horizontal="center" vertical="top" wrapText="1"/>
    </xf>
    <xf numFmtId="0" fontId="22" fillId="8" borderId="7" xfId="0" applyFont="1" applyFill="1" applyBorder="1" applyAlignment="1">
      <alignment horizontal="center" vertical="top" wrapText="1"/>
    </xf>
    <xf numFmtId="0" fontId="21" fillId="8" borderId="7" xfId="0" applyFont="1" applyFill="1" applyBorder="1" applyAlignment="1">
      <alignment horizontal="left" vertical="top" wrapText="1"/>
    </xf>
    <xf numFmtId="0" fontId="22" fillId="8" borderId="7" xfId="0" applyFont="1" applyFill="1" applyBorder="1" applyAlignment="1">
      <alignment horizontal="left" vertical="top" wrapText="1"/>
    </xf>
    <xf numFmtId="0" fontId="21" fillId="8" borderId="7" xfId="0" applyFont="1" applyFill="1" applyBorder="1" applyAlignment="1">
      <alignment horizontal="center" vertical="top" wrapText="1"/>
    </xf>
    <xf numFmtId="0" fontId="21" fillId="8" borderId="7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vertical="center"/>
    </xf>
    <xf numFmtId="0" fontId="2" fillId="8" borderId="7" xfId="0" applyFont="1" applyFill="1" applyBorder="1" applyAlignment="1">
      <alignment horizontal="center" vertical="center"/>
    </xf>
    <xf numFmtId="0" fontId="45" fillId="0" borderId="0" xfId="1" applyFont="1" applyAlignment="1" applyProtection="1">
      <alignment horizontal="left" vertical="center"/>
    </xf>
    <xf numFmtId="0" fontId="33" fillId="0" borderId="7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center" vertical="top" wrapText="1"/>
    </xf>
    <xf numFmtId="0" fontId="2" fillId="0" borderId="26" xfId="0" applyFont="1" applyBorder="1"/>
    <xf numFmtId="0" fontId="3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164" fontId="5" fillId="0" borderId="4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5" fillId="11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left" vertical="center" wrapText="1"/>
    </xf>
    <xf numFmtId="0" fontId="46" fillId="0" borderId="0" xfId="0" applyFont="1"/>
    <xf numFmtId="0" fontId="47" fillId="2" borderId="7" xfId="0" applyFont="1" applyFill="1" applyBorder="1" applyAlignment="1">
      <alignment horizontal="left" vertical="center" wrapText="1"/>
    </xf>
    <xf numFmtId="0" fontId="48" fillId="0" borderId="0" xfId="0" applyFont="1"/>
    <xf numFmtId="0" fontId="37" fillId="6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right" vertical="top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15" fillId="0" borderId="41" xfId="0" applyFont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0" fontId="14" fillId="15" borderId="7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left" vertical="center" wrapText="1"/>
    </xf>
    <xf numFmtId="0" fontId="14" fillId="15" borderId="7" xfId="0" applyFont="1" applyFill="1" applyBorder="1" applyAlignment="1">
      <alignment vertical="center"/>
    </xf>
    <xf numFmtId="0" fontId="2" fillId="15" borderId="7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/>
    </xf>
    <xf numFmtId="0" fontId="0" fillId="18" borderId="0" xfId="0" applyFill="1" applyAlignment="1">
      <alignment vertical="center"/>
    </xf>
    <xf numFmtId="0" fontId="38" fillId="5" borderId="0" xfId="2" applyFont="1" applyFill="1" applyAlignment="1">
      <alignment horizontal="center" vertical="top" wrapText="1"/>
    </xf>
    <xf numFmtId="0" fontId="39" fillId="5" borderId="0" xfId="2" applyFont="1" applyFill="1" applyAlignment="1">
      <alignment horizontal="center" vertical="top" wrapText="1"/>
    </xf>
    <xf numFmtId="0" fontId="39" fillId="5" borderId="0" xfId="2" applyFont="1" applyFill="1" applyAlignment="1">
      <alignment horizontal="left" vertical="top" wrapText="1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0" fillId="0" borderId="0" xfId="2" applyFont="1" applyAlignment="1">
      <alignment horizontal="center" vertical="top" wrapText="1"/>
    </xf>
    <xf numFmtId="0" fontId="50" fillId="5" borderId="0" xfId="2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9" fillId="0" borderId="29" xfId="0" quotePrefix="1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/>
    </xf>
    <xf numFmtId="0" fontId="29" fillId="0" borderId="29" xfId="0" applyFont="1" applyBorder="1" applyAlignment="1">
      <alignment horizontal="center" vertical="center" wrapText="1"/>
    </xf>
    <xf numFmtId="0" fontId="29" fillId="0" borderId="5" xfId="0" quotePrefix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left" vertical="center" wrapText="1"/>
    </xf>
    <xf numFmtId="0" fontId="30" fillId="8" borderId="3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110755</xdr:colOff>
      <xdr:row>18</xdr:row>
      <xdr:rowOff>88605</xdr:rowOff>
    </xdr:from>
    <xdr:to>
      <xdr:col>25</xdr:col>
      <xdr:colOff>369605</xdr:colOff>
      <xdr:row>34</xdr:row>
      <xdr:rowOff>432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F917A2A-4199-5EAB-D39E-464D54BBC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3255" y="3522035"/>
          <a:ext cx="7059010" cy="2562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246336</xdr:colOff>
      <xdr:row>0</xdr:row>
      <xdr:rowOff>0</xdr:rowOff>
    </xdr:from>
    <xdr:to>
      <xdr:col>52</xdr:col>
      <xdr:colOff>538634</xdr:colOff>
      <xdr:row>60</xdr:row>
      <xdr:rowOff>53784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F6CE9B-2F70-A83E-CC7B-3543A8A8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0" y="0"/>
          <a:ext cx="15942857" cy="10346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2</xdr:row>
      <xdr:rowOff>0</xdr:rowOff>
    </xdr:from>
    <xdr:to>
      <xdr:col>35</xdr:col>
      <xdr:colOff>971</xdr:colOff>
      <xdr:row>33</xdr:row>
      <xdr:rowOff>106631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C79ED5-36E1-B67C-8BAB-E11F31274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1417" y="444500"/>
          <a:ext cx="6954220" cy="5715798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34</xdr:row>
      <xdr:rowOff>0</xdr:rowOff>
    </xdr:from>
    <xdr:to>
      <xdr:col>35</xdr:col>
      <xdr:colOff>971</xdr:colOff>
      <xdr:row>59</xdr:row>
      <xdr:rowOff>63042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29300A-3487-CD93-FE4D-A6CFDF3F8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61417" y="6223000"/>
          <a:ext cx="6954220" cy="429637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60</xdr:row>
      <xdr:rowOff>0</xdr:rowOff>
    </xdr:from>
    <xdr:to>
      <xdr:col>33</xdr:col>
      <xdr:colOff>550396</xdr:colOff>
      <xdr:row>91</xdr:row>
      <xdr:rowOff>94938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E6E9338-DC35-818E-2E67-C2EED0F6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1417" y="10625667"/>
          <a:ext cx="6935168" cy="5344271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92</xdr:row>
      <xdr:rowOff>0</xdr:rowOff>
    </xdr:from>
    <xdr:to>
      <xdr:col>33</xdr:col>
      <xdr:colOff>559922</xdr:colOff>
      <xdr:row>117</xdr:row>
      <xdr:rowOff>82093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B0BFBFB-9B8E-E0BF-38B3-5E7F1B21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61417" y="16044333"/>
          <a:ext cx="6944694" cy="4315427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118</xdr:row>
      <xdr:rowOff>0</xdr:rowOff>
    </xdr:from>
    <xdr:to>
      <xdr:col>35</xdr:col>
      <xdr:colOff>29550</xdr:colOff>
      <xdr:row>137</xdr:row>
      <xdr:rowOff>135935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80F6DF-2EA8-86A7-A8AA-14B54BE2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61417" y="20447000"/>
          <a:ext cx="6982799" cy="33532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ciete-nautique-saint-tropez.fr/fr/events/trophee-bailli-de-suffre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anage2sail.com/en-US/event/46RR2025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ycf-club.fr/cda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voile.net/ffv/sportif/ClmtCoureurFiche.asp?clid=1009029X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ttp://www.ffvoile.net/ffv/sportif/ClmtCoureurFiche.asp?clid=0452910G" TargetMode="External"/><Relationship Id="rId1" Type="http://schemas.openxmlformats.org/officeDocument/2006/relationships/hyperlink" Target="http://www.ffvoile.net/ffv/sportif/ClmtCoureurFiche.asp?clid=1010340N" TargetMode="External"/><Relationship Id="rId6" Type="http://schemas.openxmlformats.org/officeDocument/2006/relationships/hyperlink" Target="https://www.racingrulesofsailing.org/documents/10650/event" TargetMode="External"/><Relationship Id="rId5" Type="http://schemas.openxmlformats.org/officeDocument/2006/relationships/hyperlink" Target="http://www.ffvoile.net/ffv/sportif/ClmtCoureurFiche.asp?clid=1013801T" TargetMode="External"/><Relationship Id="rId4" Type="http://schemas.openxmlformats.org/officeDocument/2006/relationships/hyperlink" Target="http://www.ffvoile.net/ffv/sportif/ClmtCoureurFiche.asp?clid=1207352J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ciete-nautique-saint-tropez.fr/fr/events/les-dames-de-saint-tropez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nport-miou.org/pages/regates/les-voiles-de-cassis.html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www.ffvoile.net/ffv/sportif/ClmtCoureurFiche.asp?clid=1009029X" TargetMode="External"/><Relationship Id="rId7" Type="http://schemas.openxmlformats.org/officeDocument/2006/relationships/hyperlink" Target="https://www.voilesdantibes.com/resultats-official-notice-board/" TargetMode="External"/><Relationship Id="rId2" Type="http://schemas.openxmlformats.org/officeDocument/2006/relationships/hyperlink" Target="http://www.ffvoile.net/ffv/sportif/ClmtCoureurFiche.asp?clid=0777490L" TargetMode="External"/><Relationship Id="rId1" Type="http://schemas.openxmlformats.org/officeDocument/2006/relationships/hyperlink" Target="http://www.ffvoile.net/ffv/sportif/ClmtCoureurFiche.asp?clid=1010340N" TargetMode="External"/><Relationship Id="rId6" Type="http://schemas.openxmlformats.org/officeDocument/2006/relationships/hyperlink" Target="http://www.ffvoile.net/ffv/sportif/ClmtCoureurFiche.asp?clid=0777490L" TargetMode="External"/><Relationship Id="rId5" Type="http://schemas.openxmlformats.org/officeDocument/2006/relationships/hyperlink" Target="http://www.ffvoile.net/ffv/sportif/ClmtCoureurFiche.asp?clid=1013801T" TargetMode="External"/><Relationship Id="rId4" Type="http://schemas.openxmlformats.org/officeDocument/2006/relationships/hyperlink" Target="http://www.ffvoile.net/ffv/sportif/ClmtCoureurFiche.asp?clid=1038937B" TargetMode="External"/><Relationship Id="rId9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racingrulesofsailing.org/documents/10536/event?name=Porquerolle%2527s%2520Classic%2520%2520202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anautique.com/regate/voiles-du-vieux-port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zoomScale="85" zoomScaleNormal="85" workbookViewId="0">
      <selection activeCell="F1" sqref="F1"/>
    </sheetView>
  </sheetViews>
  <sheetFormatPr baseColWidth="10" defaultColWidth="7" defaultRowHeight="20.25" customHeight="1" x14ac:dyDescent="0.2"/>
  <cols>
    <col min="1" max="1" width="5.140625" style="1" customWidth="1"/>
    <col min="2" max="16384" width="7" style="1"/>
  </cols>
  <sheetData>
    <row r="1" spans="1:18" ht="42.75" customHeight="1" x14ac:dyDescent="0.2">
      <c r="F1" s="37" t="s">
        <v>656</v>
      </c>
    </row>
    <row r="2" spans="1:18" s="36" customFormat="1" ht="21.75" customHeight="1" x14ac:dyDescent="0.2">
      <c r="A2" s="35" t="s">
        <v>74</v>
      </c>
    </row>
    <row r="3" spans="1:18" s="36" customFormat="1" ht="21.75" customHeight="1" x14ac:dyDescent="0.2">
      <c r="A3" s="35" t="s">
        <v>270</v>
      </c>
    </row>
    <row r="4" spans="1:18" s="36" customFormat="1" ht="21.75" customHeight="1" x14ac:dyDescent="0.2">
      <c r="A4" s="35" t="s">
        <v>46</v>
      </c>
    </row>
    <row r="5" spans="1:18" s="36" customFormat="1" ht="27.75" customHeight="1" x14ac:dyDescent="0.2">
      <c r="A5" s="35"/>
    </row>
    <row r="6" spans="1:18" ht="20.25" customHeight="1" x14ac:dyDescent="0.2">
      <c r="A6" s="320" t="s">
        <v>15</v>
      </c>
      <c r="B6" s="321"/>
      <c r="C6" s="319" t="s">
        <v>17</v>
      </c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</row>
    <row r="7" spans="1:18" ht="20.25" customHeight="1" x14ac:dyDescent="0.2">
      <c r="A7" s="322"/>
      <c r="B7" s="323"/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</row>
    <row r="8" spans="1:18" ht="20.25" customHeight="1" x14ac:dyDescent="0.2">
      <c r="A8" s="318" t="s">
        <v>18</v>
      </c>
      <c r="B8" s="6">
        <v>1</v>
      </c>
      <c r="C8" s="202">
        <f>100*((C$7-$B8+1)/C$7)+50*(LOG(C$7/$B8))</f>
        <v>100</v>
      </c>
      <c r="D8" s="203">
        <f t="shared" ref="D8:R23" si="0">100*((D$7-$B8+1)/D$7)+50*(LOG(D$7/$B8))</f>
        <v>115.05149978319906</v>
      </c>
      <c r="E8" s="161">
        <f t="shared" si="0"/>
        <v>123.85606273598313</v>
      </c>
      <c r="F8" s="160">
        <f t="shared" si="0"/>
        <v>130.10299956639813</v>
      </c>
      <c r="G8" s="160">
        <f t="shared" si="0"/>
        <v>134.94850021680094</v>
      </c>
      <c r="H8" s="160">
        <f t="shared" si="0"/>
        <v>138.90756251918219</v>
      </c>
      <c r="I8" s="161">
        <f t="shared" si="0"/>
        <v>142.25490200071283</v>
      </c>
      <c r="J8" s="160">
        <f t="shared" si="0"/>
        <v>145.15449934959719</v>
      </c>
      <c r="K8" s="160">
        <f t="shared" si="0"/>
        <v>147.71212547196626</v>
      </c>
      <c r="L8" s="160">
        <f t="shared" si="0"/>
        <v>150</v>
      </c>
      <c r="M8" s="160">
        <f t="shared" si="0"/>
        <v>152.06963425791125</v>
      </c>
      <c r="N8" s="160">
        <f t="shared" si="0"/>
        <v>153.95906230238126</v>
      </c>
      <c r="O8" s="160">
        <f t="shared" si="0"/>
        <v>155.69716761534184</v>
      </c>
      <c r="P8" s="160">
        <f t="shared" si="0"/>
        <v>157.30640178391189</v>
      </c>
      <c r="Q8" s="160">
        <f t="shared" si="0"/>
        <v>158.80456295278407</v>
      </c>
      <c r="R8" s="162">
        <f t="shared" si="0"/>
        <v>160.20599913279625</v>
      </c>
    </row>
    <row r="9" spans="1:18" ht="20.25" customHeight="1" x14ac:dyDescent="0.2">
      <c r="A9" s="318"/>
      <c r="B9" s="6">
        <v>2</v>
      </c>
      <c r="C9" s="7"/>
      <c r="D9" s="204">
        <f t="shared" si="0"/>
        <v>50</v>
      </c>
      <c r="E9" s="164">
        <f t="shared" si="0"/>
        <v>75.471229619450725</v>
      </c>
      <c r="F9" s="163">
        <f t="shared" si="0"/>
        <v>90.051499783199063</v>
      </c>
      <c r="G9" s="163">
        <f t="shared" si="0"/>
        <v>99.897000433601875</v>
      </c>
      <c r="H9" s="163">
        <f t="shared" si="0"/>
        <v>107.18939606931647</v>
      </c>
      <c r="I9" s="164">
        <f t="shared" si="0"/>
        <v>112.91768793179949</v>
      </c>
      <c r="J9" s="163">
        <f t="shared" si="0"/>
        <v>117.60299956639813</v>
      </c>
      <c r="K9" s="163">
        <f t="shared" si="0"/>
        <v>121.54951457765607</v>
      </c>
      <c r="L9" s="163">
        <f t="shared" si="0"/>
        <v>124.94850021680094</v>
      </c>
      <c r="M9" s="163">
        <f t="shared" si="0"/>
        <v>127.92722538380309</v>
      </c>
      <c r="N9" s="163">
        <f t="shared" si="0"/>
        <v>130.57422918584882</v>
      </c>
      <c r="O9" s="163">
        <f t="shared" si="0"/>
        <v>132.95336013983507</v>
      </c>
      <c r="P9" s="163">
        <f t="shared" si="0"/>
        <v>135.11204485785569</v>
      </c>
      <c r="Q9" s="163">
        <f t="shared" si="0"/>
        <v>137.08639650291832</v>
      </c>
      <c r="R9" s="165">
        <f t="shared" si="0"/>
        <v>138.90449934959719</v>
      </c>
    </row>
    <row r="10" spans="1:18" ht="20.25" customHeight="1" x14ac:dyDescent="0.2">
      <c r="A10" s="318"/>
      <c r="B10" s="6">
        <v>3</v>
      </c>
      <c r="C10" s="7"/>
      <c r="D10" s="8"/>
      <c r="E10" s="163">
        <f t="shared" si="0"/>
        <v>33.333333333333329</v>
      </c>
      <c r="F10" s="163">
        <f t="shared" si="0"/>
        <v>56.246936830414995</v>
      </c>
      <c r="G10" s="163">
        <f t="shared" si="0"/>
        <v>71.092437480817821</v>
      </c>
      <c r="H10" s="163">
        <f t="shared" si="0"/>
        <v>81.71816644986572</v>
      </c>
      <c r="I10" s="163">
        <f t="shared" si="0"/>
        <v>89.827410693301147</v>
      </c>
      <c r="J10" s="163">
        <f t="shared" si="0"/>
        <v>96.298436613614058</v>
      </c>
      <c r="K10" s="163">
        <f t="shared" si="0"/>
        <v>101.6338405137609</v>
      </c>
      <c r="L10" s="163">
        <f t="shared" si="0"/>
        <v>106.14393726401688</v>
      </c>
      <c r="M10" s="163">
        <f t="shared" si="0"/>
        <v>110.03175334010996</v>
      </c>
      <c r="N10" s="163">
        <f t="shared" si="0"/>
        <v>113.43633289973147</v>
      </c>
      <c r="O10" s="163">
        <f t="shared" si="0"/>
        <v>116.45648949474332</v>
      </c>
      <c r="P10" s="163">
        <f t="shared" si="0"/>
        <v>119.16462476221449</v>
      </c>
      <c r="Q10" s="163">
        <f t="shared" si="0"/>
        <v>121.61516688346762</v>
      </c>
      <c r="R10" s="165">
        <f t="shared" si="0"/>
        <v>123.84993639681312</v>
      </c>
    </row>
    <row r="11" spans="1:18" ht="20.25" customHeight="1" x14ac:dyDescent="0.2">
      <c r="A11" s="318"/>
      <c r="B11" s="6">
        <v>4</v>
      </c>
      <c r="C11" s="7"/>
      <c r="D11" s="8"/>
      <c r="E11" s="8"/>
      <c r="F11" s="163">
        <f t="shared" si="0"/>
        <v>25</v>
      </c>
      <c r="G11" s="163">
        <f t="shared" si="0"/>
        <v>44.845500650402819</v>
      </c>
      <c r="H11" s="163">
        <f t="shared" si="0"/>
        <v>58.80456295278406</v>
      </c>
      <c r="I11" s="163">
        <f t="shared" si="0"/>
        <v>69.29475957717186</v>
      </c>
      <c r="J11" s="163">
        <f t="shared" si="0"/>
        <v>77.551499783199063</v>
      </c>
      <c r="K11" s="163">
        <f t="shared" si="0"/>
        <v>84.275792572234778</v>
      </c>
      <c r="L11" s="163">
        <f t="shared" si="0"/>
        <v>89.897000433601875</v>
      </c>
      <c r="M11" s="163">
        <f t="shared" si="0"/>
        <v>94.693907418785869</v>
      </c>
      <c r="N11" s="163">
        <f t="shared" si="0"/>
        <v>98.85606273598313</v>
      </c>
      <c r="O11" s="163">
        <f t="shared" si="0"/>
        <v>102.51724497202065</v>
      </c>
      <c r="P11" s="163">
        <f t="shared" si="0"/>
        <v>105.77483078894235</v>
      </c>
      <c r="Q11" s="163">
        <f t="shared" si="0"/>
        <v>108.70156338638594</v>
      </c>
      <c r="R11" s="165">
        <f t="shared" si="0"/>
        <v>111.35299956639813</v>
      </c>
    </row>
    <row r="12" spans="1:18" ht="20.25" customHeight="1" x14ac:dyDescent="0.2">
      <c r="A12" s="318"/>
      <c r="B12" s="6">
        <v>5</v>
      </c>
      <c r="C12" s="7"/>
      <c r="D12" s="8"/>
      <c r="E12" s="8"/>
      <c r="F12" s="8"/>
      <c r="G12" s="163">
        <f t="shared" si="0"/>
        <v>20</v>
      </c>
      <c r="H12" s="163">
        <f t="shared" si="0"/>
        <v>37.29239563571457</v>
      </c>
      <c r="I12" s="163">
        <f t="shared" si="0"/>
        <v>50.163544641054756</v>
      </c>
      <c r="J12" s="163">
        <f t="shared" si="0"/>
        <v>60.205999132796236</v>
      </c>
      <c r="K12" s="163">
        <f t="shared" si="0"/>
        <v>68.319180810720866</v>
      </c>
      <c r="L12" s="163">
        <f t="shared" si="0"/>
        <v>75.051499783199063</v>
      </c>
      <c r="M12" s="163">
        <f t="shared" si="0"/>
        <v>80.75749767747395</v>
      </c>
      <c r="N12" s="163">
        <f t="shared" si="0"/>
        <v>85.677228752246961</v>
      </c>
      <c r="O12" s="163">
        <f t="shared" si="0"/>
        <v>89.979436629310129</v>
      </c>
      <c r="P12" s="163">
        <f t="shared" si="0"/>
        <v>93.786472995682388</v>
      </c>
      <c r="Q12" s="163">
        <f t="shared" si="0"/>
        <v>97.189396069316444</v>
      </c>
      <c r="R12" s="165">
        <f t="shared" si="0"/>
        <v>100.2574989159953</v>
      </c>
    </row>
    <row r="13" spans="1:18" ht="20.25" customHeight="1" x14ac:dyDescent="0.2">
      <c r="A13" s="318"/>
      <c r="B13" s="6">
        <v>6</v>
      </c>
      <c r="C13" s="7"/>
      <c r="D13" s="8"/>
      <c r="E13" s="8"/>
      <c r="F13" s="8"/>
      <c r="G13" s="8"/>
      <c r="H13" s="163">
        <f t="shared" si="0"/>
        <v>16.666666666666664</v>
      </c>
      <c r="I13" s="163">
        <f t="shared" si="0"/>
        <v>31.91876805295923</v>
      </c>
      <c r="J13" s="163">
        <f t="shared" si="0"/>
        <v>43.746936830414995</v>
      </c>
      <c r="K13" s="163">
        <f t="shared" si="0"/>
        <v>53.249007397228503</v>
      </c>
      <c r="L13" s="163">
        <f t="shared" si="0"/>
        <v>61.092437480817821</v>
      </c>
      <c r="M13" s="163">
        <f t="shared" si="0"/>
        <v>67.707526284183615</v>
      </c>
      <c r="N13" s="163">
        <f t="shared" si="0"/>
        <v>73.384833116532391</v>
      </c>
      <c r="O13" s="163">
        <f t="shared" si="0"/>
        <v>78.328066634621194</v>
      </c>
      <c r="P13" s="163">
        <f t="shared" si="0"/>
        <v>82.684553550444008</v>
      </c>
      <c r="Q13" s="163">
        <f t="shared" si="0"/>
        <v>86.563667100268532</v>
      </c>
      <c r="R13" s="165">
        <f t="shared" si="0"/>
        <v>90.048436613614058</v>
      </c>
    </row>
    <row r="14" spans="1:18" ht="20.25" customHeight="1" x14ac:dyDescent="0.2">
      <c r="A14" s="318"/>
      <c r="B14" s="6">
        <v>7</v>
      </c>
      <c r="C14" s="7"/>
      <c r="D14" s="8"/>
      <c r="E14" s="8"/>
      <c r="F14" s="8"/>
      <c r="G14" s="8"/>
      <c r="H14" s="8"/>
      <c r="I14" s="163">
        <f t="shared" si="0"/>
        <v>14.285714285714285</v>
      </c>
      <c r="J14" s="163">
        <f t="shared" si="0"/>
        <v>27.899597348884335</v>
      </c>
      <c r="K14" s="163">
        <f t="shared" si="0"/>
        <v>38.790556804586728</v>
      </c>
      <c r="L14" s="163">
        <f t="shared" si="0"/>
        <v>47.745097999287161</v>
      </c>
      <c r="M14" s="163">
        <f t="shared" si="0"/>
        <v>55.269277711743861</v>
      </c>
      <c r="N14" s="163">
        <f t="shared" si="0"/>
        <v>61.704160301668395</v>
      </c>
      <c r="O14" s="163">
        <f t="shared" si="0"/>
        <v>67.288419460782848</v>
      </c>
      <c r="P14" s="163">
        <f t="shared" si="0"/>
        <v>72.194356926056201</v>
      </c>
      <c r="Q14" s="163">
        <f t="shared" si="0"/>
        <v>76.549660952071221</v>
      </c>
      <c r="R14" s="165">
        <f t="shared" si="0"/>
        <v>80.45109713208339</v>
      </c>
    </row>
    <row r="15" spans="1:18" ht="20.25" customHeight="1" x14ac:dyDescent="0.2">
      <c r="A15" s="318"/>
      <c r="B15" s="6">
        <v>8</v>
      </c>
      <c r="C15" s="7"/>
      <c r="D15" s="8"/>
      <c r="E15" s="8"/>
      <c r="F15" s="8"/>
      <c r="G15" s="8"/>
      <c r="H15" s="8"/>
      <c r="I15" s="8"/>
      <c r="J15" s="163">
        <f t="shared" si="0"/>
        <v>12.5</v>
      </c>
      <c r="K15" s="163">
        <f t="shared" si="0"/>
        <v>24.779848344591286</v>
      </c>
      <c r="L15" s="163">
        <f t="shared" si="0"/>
        <v>34.845500650402819</v>
      </c>
      <c r="M15" s="163">
        <f t="shared" si="0"/>
        <v>43.27877127195044</v>
      </c>
      <c r="N15" s="163">
        <f t="shared" si="0"/>
        <v>50.471229619450732</v>
      </c>
      <c r="O15" s="163">
        <f t="shared" si="0"/>
        <v>56.696514419590812</v>
      </c>
      <c r="P15" s="163">
        <f t="shared" si="0"/>
        <v>62.151902434314721</v>
      </c>
      <c r="Q15" s="163">
        <f t="shared" si="0"/>
        <v>66.983396936520222</v>
      </c>
      <c r="R15" s="165">
        <f t="shared" si="0"/>
        <v>71.301499783199063</v>
      </c>
    </row>
    <row r="16" spans="1:18" ht="20.25" customHeight="1" x14ac:dyDescent="0.2">
      <c r="A16" s="318"/>
      <c r="B16" s="6">
        <v>9</v>
      </c>
      <c r="C16" s="7"/>
      <c r="D16" s="15"/>
      <c r="E16" s="8"/>
      <c r="F16" s="8"/>
      <c r="G16" s="8"/>
      <c r="H16" s="8"/>
      <c r="I16" s="8"/>
      <c r="J16" s="8"/>
      <c r="K16" s="163">
        <f t="shared" si="0"/>
        <v>11.111111111111111</v>
      </c>
      <c r="L16" s="163">
        <f t="shared" si="0"/>
        <v>22.287874528033758</v>
      </c>
      <c r="M16" s="163">
        <f t="shared" si="0"/>
        <v>31.630236058672281</v>
      </c>
      <c r="N16" s="163">
        <f t="shared" si="0"/>
        <v>39.580270163748324</v>
      </c>
      <c r="O16" s="163">
        <f t="shared" si="0"/>
        <v>46.446580604914061</v>
      </c>
      <c r="P16" s="163">
        <f t="shared" si="0"/>
        <v>52.45141916908851</v>
      </c>
      <c r="Q16" s="163">
        <f t="shared" si="0"/>
        <v>57.759104147484486</v>
      </c>
      <c r="R16" s="165">
        <f t="shared" si="0"/>
        <v>62.493873660829991</v>
      </c>
    </row>
    <row r="17" spans="1:18" ht="20.25" customHeight="1" x14ac:dyDescent="0.2">
      <c r="A17" s="318"/>
      <c r="B17" s="6">
        <v>10</v>
      </c>
      <c r="C17" s="7"/>
      <c r="D17" s="16"/>
      <c r="E17" s="9"/>
      <c r="F17" s="9"/>
      <c r="G17" s="9"/>
      <c r="H17" s="9"/>
      <c r="I17" s="9"/>
      <c r="J17" s="9"/>
      <c r="K17" s="8"/>
      <c r="L17" s="163">
        <f t="shared" si="0"/>
        <v>10</v>
      </c>
      <c r="M17" s="163">
        <f t="shared" si="0"/>
        <v>20.251452439729437</v>
      </c>
      <c r="N17" s="163">
        <f t="shared" si="0"/>
        <v>28.959062302381241</v>
      </c>
      <c r="O17" s="163">
        <f t="shared" si="0"/>
        <v>36.466398384572607</v>
      </c>
      <c r="P17" s="163">
        <f t="shared" si="0"/>
        <v>43.020687498197617</v>
      </c>
      <c r="Q17" s="163">
        <f t="shared" si="0"/>
        <v>48.80456295278406</v>
      </c>
      <c r="R17" s="165">
        <f t="shared" si="0"/>
        <v>53.955999132796236</v>
      </c>
    </row>
    <row r="18" spans="1:18" ht="20.25" customHeight="1" x14ac:dyDescent="0.2">
      <c r="A18" s="318"/>
      <c r="B18" s="6">
        <v>11</v>
      </c>
      <c r="C18" s="7"/>
      <c r="D18" s="324" t="s">
        <v>16</v>
      </c>
      <c r="E18" s="325"/>
      <c r="F18" s="325"/>
      <c r="G18" s="325"/>
      <c r="H18" s="325"/>
      <c r="I18" s="325"/>
      <c r="J18" s="326"/>
      <c r="K18" s="8"/>
      <c r="L18" s="8"/>
      <c r="M18" s="163">
        <f t="shared" si="0"/>
        <v>9.0909090909090917</v>
      </c>
      <c r="N18" s="163">
        <f t="shared" si="0"/>
        <v>18.556094711136652</v>
      </c>
      <c r="O18" s="163">
        <f t="shared" si="0"/>
        <v>26.704456434353663</v>
      </c>
      <c r="P18" s="163">
        <f t="shared" si="0"/>
        <v>33.808196097429217</v>
      </c>
      <c r="Q18" s="163">
        <f t="shared" si="0"/>
        <v>40.068262028206135</v>
      </c>
      <c r="R18" s="165">
        <f t="shared" si="0"/>
        <v>45.63636487488499</v>
      </c>
    </row>
    <row r="19" spans="1:18" ht="20.25" customHeight="1" x14ac:dyDescent="0.2">
      <c r="A19" s="318"/>
      <c r="B19" s="6">
        <v>12</v>
      </c>
      <c r="C19" s="7"/>
      <c r="D19" s="327" t="s">
        <v>189</v>
      </c>
      <c r="E19" s="328"/>
      <c r="F19" s="328"/>
      <c r="G19" s="328"/>
      <c r="H19" s="328"/>
      <c r="I19" s="328"/>
      <c r="J19" s="329"/>
      <c r="K19" s="8"/>
      <c r="L19" s="8"/>
      <c r="M19" s="8"/>
      <c r="N19" s="163">
        <f t="shared" si="0"/>
        <v>8.3333333333333321</v>
      </c>
      <c r="O19" s="163">
        <f t="shared" si="0"/>
        <v>17.122720697575982</v>
      </c>
      <c r="P19" s="163">
        <f t="shared" si="0"/>
        <v>24.775910910102088</v>
      </c>
      <c r="Q19" s="163">
        <f t="shared" si="0"/>
        <v>31.51216731706949</v>
      </c>
      <c r="R19" s="165">
        <f t="shared" si="0"/>
        <v>37.496936830414995</v>
      </c>
    </row>
    <row r="20" spans="1:18" ht="20.25" customHeight="1" x14ac:dyDescent="0.2">
      <c r="A20" s="318"/>
      <c r="B20" s="6">
        <v>13</v>
      </c>
      <c r="C20" s="7"/>
      <c r="K20" s="8"/>
      <c r="L20" s="8"/>
      <c r="M20" s="8"/>
      <c r="N20" s="8"/>
      <c r="O20" s="163">
        <f t="shared" si="0"/>
        <v>7.6923076923076925</v>
      </c>
      <c r="P20" s="163">
        <f t="shared" si="0"/>
        <v>15.894948454284346</v>
      </c>
      <c r="Q20" s="163">
        <f t="shared" si="0"/>
        <v>23.10739533744222</v>
      </c>
      <c r="R20" s="165">
        <f t="shared" si="0"/>
        <v>29.508831517454404</v>
      </c>
    </row>
    <row r="21" spans="1:18" ht="20.25" customHeight="1" x14ac:dyDescent="0.2">
      <c r="A21" s="318"/>
      <c r="B21" s="6">
        <v>14</v>
      </c>
      <c r="C21" s="7"/>
      <c r="D21" s="195" t="s">
        <v>229</v>
      </c>
      <c r="E21" s="3"/>
      <c r="F21" s="3"/>
      <c r="G21" s="3"/>
      <c r="H21" s="3"/>
      <c r="I21" s="3"/>
      <c r="J21" s="4"/>
      <c r="K21" s="8"/>
      <c r="L21" s="8"/>
      <c r="M21" s="8"/>
      <c r="N21" s="8"/>
      <c r="O21" s="14"/>
      <c r="P21" s="163">
        <f t="shared" si="0"/>
        <v>7.1428571428571423</v>
      </c>
      <c r="Q21" s="163">
        <f t="shared" si="0"/>
        <v>14.831494502205494</v>
      </c>
      <c r="R21" s="165">
        <f t="shared" si="0"/>
        <v>21.649597348884335</v>
      </c>
    </row>
    <row r="22" spans="1:18" ht="20.25" customHeight="1" x14ac:dyDescent="0.2">
      <c r="A22" s="318"/>
      <c r="B22" s="6">
        <v>15</v>
      </c>
      <c r="C22" s="10"/>
      <c r="D22" s="194" t="s">
        <v>228</v>
      </c>
      <c r="E22" s="2"/>
      <c r="F22" s="2"/>
      <c r="G22" s="2"/>
      <c r="H22" s="2"/>
      <c r="I22" s="2"/>
      <c r="J22" s="5"/>
      <c r="K22" s="12"/>
      <c r="L22" s="12"/>
      <c r="M22" s="12"/>
      <c r="N22" s="12"/>
      <c r="O22" s="12"/>
      <c r="P22" s="12"/>
      <c r="Q22" s="163">
        <f t="shared" si="0"/>
        <v>6.666666666666667</v>
      </c>
      <c r="R22" s="165">
        <f t="shared" si="0"/>
        <v>13.901436180012176</v>
      </c>
    </row>
    <row r="23" spans="1:18" ht="20.25" customHeight="1" x14ac:dyDescent="0.2">
      <c r="A23" s="318"/>
      <c r="B23" s="6">
        <v>16</v>
      </c>
      <c r="C23" s="11"/>
      <c r="D23" s="2"/>
      <c r="E23" s="2"/>
      <c r="F23" s="2"/>
      <c r="G23" s="2"/>
      <c r="H23" s="2"/>
      <c r="I23" s="2"/>
      <c r="J23" s="2"/>
      <c r="K23" s="13"/>
      <c r="L23" s="13"/>
      <c r="M23" s="13"/>
      <c r="N23" s="13"/>
      <c r="O23" s="13"/>
      <c r="P23" s="196" t="s">
        <v>230</v>
      </c>
      <c r="Q23" s="13"/>
      <c r="R23" s="166">
        <f t="shared" si="0"/>
        <v>6.25</v>
      </c>
    </row>
  </sheetData>
  <mergeCells count="5">
    <mergeCell ref="A8:A23"/>
    <mergeCell ref="C6:R6"/>
    <mergeCell ref="A6:B7"/>
    <mergeCell ref="D18:J18"/>
    <mergeCell ref="D19:J19"/>
  </mergeCells>
  <phoneticPr fontId="5" type="noConversion"/>
  <pageMargins left="0.95" right="0.78740157499999996" top="0.71" bottom="0.38" header="0.4921259845" footer="0.3"/>
  <pageSetup paperSize="9"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6"/>
  <sheetViews>
    <sheetView zoomScale="90" zoomScaleNormal="90" workbookViewId="0"/>
  </sheetViews>
  <sheetFormatPr baseColWidth="10" defaultColWidth="11.42578125" defaultRowHeight="12.75" x14ac:dyDescent="0.2"/>
  <cols>
    <col min="1" max="1" width="5.5703125" style="1" customWidth="1"/>
    <col min="2" max="2" width="10.28515625" style="17" customWidth="1"/>
    <col min="3" max="3" width="12.7109375" style="17" bestFit="1" customWidth="1"/>
    <col min="4" max="4" width="19.85546875" style="84" bestFit="1" customWidth="1"/>
    <col min="5" max="5" width="1.28515625" style="17" customWidth="1"/>
    <col min="6" max="6" width="8.28515625" style="1" customWidth="1"/>
    <col min="7" max="7" width="7.42578125" style="25" customWidth="1"/>
    <col min="8" max="8" width="5.140625" style="17" bestFit="1" customWidth="1"/>
    <col min="9" max="9" width="5.5703125" style="22" customWidth="1"/>
    <col min="10" max="10" width="5.5703125" style="24" customWidth="1"/>
    <col min="11" max="11" width="5.5703125" style="23" customWidth="1"/>
    <col min="12" max="12" width="5.5703125" style="25" customWidth="1"/>
    <col min="13" max="13" width="5.5703125" style="23" customWidth="1"/>
    <col min="14" max="14" width="5.5703125" style="25" customWidth="1"/>
    <col min="15" max="15" width="5.5703125" style="23" customWidth="1"/>
    <col min="16" max="16" width="5.5703125" style="25" customWidth="1"/>
    <col min="17" max="17" width="11" style="23" customWidth="1"/>
    <col min="18" max="18" width="5.5703125" style="23" customWidth="1"/>
    <col min="19" max="19" width="1.7109375" style="17" customWidth="1"/>
    <col min="20" max="20" width="9.28515625" style="143" customWidth="1"/>
    <col min="21" max="21" width="11.42578125" style="127"/>
    <col min="22" max="22" width="15.28515625" style="127" customWidth="1"/>
    <col min="23" max="23" width="23.5703125" style="127" bestFit="1" customWidth="1"/>
    <col min="24" max="24" width="5.28515625" style="25" customWidth="1"/>
    <col min="25" max="25" width="8" style="127" customWidth="1"/>
    <col min="26" max="29" width="5.7109375" style="127" customWidth="1"/>
    <col min="30" max="16384" width="11.42578125" style="17"/>
  </cols>
  <sheetData>
    <row r="1" spans="1:29" ht="17.25" x14ac:dyDescent="0.2">
      <c r="B1" s="138" t="s">
        <v>1107</v>
      </c>
      <c r="C1" s="139"/>
      <c r="F1" s="17"/>
      <c r="H1" s="140" t="s">
        <v>162</v>
      </c>
      <c r="T1" s="230" t="s">
        <v>1106</v>
      </c>
    </row>
    <row r="2" spans="1:29" x14ac:dyDescent="0.2">
      <c r="A2" s="17"/>
      <c r="D2" s="17"/>
      <c r="F2" s="17"/>
      <c r="G2" s="17"/>
      <c r="I2" s="17"/>
      <c r="J2" s="17"/>
      <c r="K2" s="17"/>
      <c r="L2" s="17"/>
      <c r="M2" s="17"/>
      <c r="N2" s="17"/>
      <c r="O2" s="17"/>
      <c r="P2" s="17"/>
      <c r="Q2" s="17"/>
      <c r="R2" s="17"/>
      <c r="T2" s="17"/>
    </row>
    <row r="3" spans="1:29" ht="36.75" customHeight="1" x14ac:dyDescent="0.2">
      <c r="A3" s="18" t="s">
        <v>19</v>
      </c>
      <c r="B3" s="18" t="s">
        <v>20</v>
      </c>
      <c r="C3" s="18" t="s">
        <v>21</v>
      </c>
      <c r="D3" s="55" t="s">
        <v>30</v>
      </c>
      <c r="F3" s="18" t="s">
        <v>28</v>
      </c>
      <c r="G3" s="18" t="s">
        <v>27</v>
      </c>
      <c r="H3" s="18" t="s">
        <v>23</v>
      </c>
      <c r="I3" s="346" t="s">
        <v>31</v>
      </c>
      <c r="J3" s="347"/>
      <c r="K3" s="346" t="s">
        <v>32</v>
      </c>
      <c r="L3" s="347"/>
      <c r="M3" s="344" t="s">
        <v>33</v>
      </c>
      <c r="N3" s="347"/>
      <c r="O3" s="344" t="s">
        <v>14</v>
      </c>
      <c r="P3" s="347"/>
      <c r="Q3" s="18" t="s">
        <v>29</v>
      </c>
      <c r="R3" s="136"/>
      <c r="T3" s="104" t="s">
        <v>2</v>
      </c>
      <c r="U3" s="104" t="s">
        <v>20</v>
      </c>
      <c r="V3" s="104" t="s">
        <v>21</v>
      </c>
      <c r="W3" s="104" t="s">
        <v>22</v>
      </c>
      <c r="X3" s="105" t="s">
        <v>3</v>
      </c>
      <c r="Y3" s="106" t="s">
        <v>51</v>
      </c>
      <c r="Z3" s="107" t="s">
        <v>0</v>
      </c>
      <c r="AA3" s="108" t="s">
        <v>7</v>
      </c>
      <c r="AB3" s="107" t="s">
        <v>1104</v>
      </c>
      <c r="AC3" s="108" t="s">
        <v>1105</v>
      </c>
    </row>
    <row r="4" spans="1:29" ht="17.25" customHeight="1" x14ac:dyDescent="0.2">
      <c r="A4" s="18">
        <v>1</v>
      </c>
      <c r="B4" s="20" t="s">
        <v>523</v>
      </c>
      <c r="C4" s="19" t="s">
        <v>332</v>
      </c>
      <c r="D4" s="75" t="s">
        <v>333</v>
      </c>
      <c r="F4" s="106" t="s">
        <v>354</v>
      </c>
      <c r="G4" s="20">
        <v>8</v>
      </c>
      <c r="H4" s="20" t="s">
        <v>334</v>
      </c>
      <c r="I4" s="21">
        <v>2</v>
      </c>
      <c r="J4" s="173">
        <f t="shared" ref="J4:J11" si="0">IF(OR(I4="DSQ",I4="RAF",I4="DNC",I4="DPG"),0,IF(OR(I4="DNS",I4="DNF"),100*(($G4-$G4+1)/$G4)+50*(LOG($G4/$G4)),100*(($G4-I4+1)/$G4)+50*(LOG($G4/I4))))</f>
        <v>117.60299956639813</v>
      </c>
      <c r="K4" s="21">
        <v>1</v>
      </c>
      <c r="L4" s="173">
        <f t="shared" ref="L4:L11" si="1">IF(OR(K4="DSQ",K4="RAF",K4="DNC",K4="DPG"),0,IF(OR(K4="DNS",K4="DNF"),100*(($G4-$G4+1)/$G4)+50*(LOG($G4/$G4)),100*(($G4-K4+1)/$G4)+50*(LOG($G4/K4))))</f>
        <v>145.15449934959719</v>
      </c>
      <c r="M4" s="21">
        <v>4</v>
      </c>
      <c r="N4" s="173">
        <f t="shared" ref="N4:N11" si="2">IF(OR(M4="DSQ",M4="RAF",M4="DNC",M4="DPG"),0,IF(OR(M4="DNS",M4="DNF"),100*(($G4-$G4+1)/$G4)+50*(LOG($G4/$G4)),100*(($G4-M4+1)/$G4)+50*(LOG($G4/M4))))</f>
        <v>77.551499783199063</v>
      </c>
      <c r="O4" s="21">
        <v>2</v>
      </c>
      <c r="P4" s="173">
        <f t="shared" ref="P4:P11" si="3">IF(OR(O4="DSQ",O4="RAF",O4="DNC",O4="DPG"),0,IF(OR(O4="DNS",O4="DNF"),100*(($G4-$G4+1)/$G4)+50*(LOG($G4/$G4)),100*(($G4-O4+1)/$G4)+50*(LOG($G4/O4))))</f>
        <v>117.60299956639813</v>
      </c>
      <c r="Q4" s="174">
        <f t="shared" ref="Q4:Q11" si="4">J4+L4+N4+P4</f>
        <v>457.9119982655925</v>
      </c>
      <c r="R4" s="137"/>
      <c r="T4" s="106" t="s">
        <v>354</v>
      </c>
      <c r="U4" s="141" t="s">
        <v>523</v>
      </c>
      <c r="V4" s="39" t="s">
        <v>332</v>
      </c>
      <c r="W4" s="131" t="s">
        <v>333</v>
      </c>
      <c r="X4" s="142" t="s">
        <v>1103</v>
      </c>
      <c r="Y4" s="106" t="s">
        <v>63</v>
      </c>
      <c r="Z4" s="171">
        <v>2</v>
      </c>
      <c r="AA4" s="171">
        <v>1</v>
      </c>
      <c r="AB4" s="171">
        <v>4</v>
      </c>
      <c r="AC4" s="171">
        <v>2</v>
      </c>
    </row>
    <row r="5" spans="1:29" ht="17.25" customHeight="1" x14ac:dyDescent="0.2">
      <c r="A5" s="18">
        <v>2</v>
      </c>
      <c r="B5" s="20" t="s">
        <v>1093</v>
      </c>
      <c r="C5" s="19" t="s">
        <v>340</v>
      </c>
      <c r="D5" s="75" t="s">
        <v>341</v>
      </c>
      <c r="F5" s="106" t="s">
        <v>358</v>
      </c>
      <c r="G5" s="20">
        <v>8</v>
      </c>
      <c r="H5" s="20" t="s">
        <v>334</v>
      </c>
      <c r="I5" s="21">
        <v>1</v>
      </c>
      <c r="J5" s="173">
        <f t="shared" si="0"/>
        <v>145.15449934959719</v>
      </c>
      <c r="K5" s="21">
        <v>6</v>
      </c>
      <c r="L5" s="173">
        <f t="shared" si="1"/>
        <v>43.746936830414995</v>
      </c>
      <c r="M5" s="21">
        <v>1</v>
      </c>
      <c r="N5" s="173">
        <f t="shared" si="2"/>
        <v>145.15449934959719</v>
      </c>
      <c r="O5" s="21">
        <v>5</v>
      </c>
      <c r="P5" s="173">
        <f t="shared" si="3"/>
        <v>60.205999132796236</v>
      </c>
      <c r="Q5" s="174">
        <f t="shared" si="4"/>
        <v>394.26193466240562</v>
      </c>
      <c r="R5" s="137"/>
      <c r="T5" s="106" t="s">
        <v>357</v>
      </c>
      <c r="U5" s="141" t="s">
        <v>1090</v>
      </c>
      <c r="V5" s="39" t="s">
        <v>1091</v>
      </c>
      <c r="W5" s="131" t="s">
        <v>1092</v>
      </c>
      <c r="X5" s="142" t="s">
        <v>1103</v>
      </c>
      <c r="Y5" s="106" t="s">
        <v>714</v>
      </c>
      <c r="Z5" s="171">
        <v>3</v>
      </c>
      <c r="AA5" s="171">
        <v>4</v>
      </c>
      <c r="AB5" s="171">
        <v>2</v>
      </c>
      <c r="AC5" s="171">
        <v>3</v>
      </c>
    </row>
    <row r="6" spans="1:29" ht="17.25" customHeight="1" x14ac:dyDescent="0.2">
      <c r="A6" s="18">
        <v>3</v>
      </c>
      <c r="B6" s="20" t="s">
        <v>1090</v>
      </c>
      <c r="C6" s="19" t="s">
        <v>1091</v>
      </c>
      <c r="D6" s="75" t="s">
        <v>1092</v>
      </c>
      <c r="F6" s="106" t="s">
        <v>357</v>
      </c>
      <c r="G6" s="20">
        <v>8</v>
      </c>
      <c r="H6" s="20" t="s">
        <v>334</v>
      </c>
      <c r="I6" s="21">
        <v>3</v>
      </c>
      <c r="J6" s="173">
        <f t="shared" si="0"/>
        <v>96.298436613614058</v>
      </c>
      <c r="K6" s="21">
        <v>4</v>
      </c>
      <c r="L6" s="173">
        <f t="shared" si="1"/>
        <v>77.551499783199063</v>
      </c>
      <c r="M6" s="21">
        <v>2</v>
      </c>
      <c r="N6" s="173">
        <f t="shared" si="2"/>
        <v>117.60299956639813</v>
      </c>
      <c r="O6" s="21">
        <v>3</v>
      </c>
      <c r="P6" s="173">
        <f t="shared" si="3"/>
        <v>96.298436613614058</v>
      </c>
      <c r="Q6" s="174">
        <f t="shared" si="4"/>
        <v>387.7513725768253</v>
      </c>
      <c r="R6" s="137"/>
      <c r="T6" s="106" t="s">
        <v>358</v>
      </c>
      <c r="U6" s="141" t="s">
        <v>1093</v>
      </c>
      <c r="V6" s="39" t="s">
        <v>340</v>
      </c>
      <c r="W6" s="131" t="s">
        <v>341</v>
      </c>
      <c r="X6" s="142" t="s">
        <v>1103</v>
      </c>
      <c r="Y6" s="106" t="s">
        <v>827</v>
      </c>
      <c r="Z6" s="171">
        <v>1</v>
      </c>
      <c r="AA6" s="171">
        <v>6</v>
      </c>
      <c r="AB6" s="171">
        <v>1</v>
      </c>
      <c r="AC6" s="171">
        <v>5</v>
      </c>
    </row>
    <row r="7" spans="1:29" ht="17.25" customHeight="1" x14ac:dyDescent="0.2">
      <c r="A7" s="18">
        <v>4</v>
      </c>
      <c r="B7" s="20" t="s">
        <v>335</v>
      </c>
      <c r="C7" s="19" t="s">
        <v>336</v>
      </c>
      <c r="D7" s="75" t="s">
        <v>1094</v>
      </c>
      <c r="F7" s="106" t="s">
        <v>62</v>
      </c>
      <c r="G7" s="20">
        <v>8</v>
      </c>
      <c r="H7" s="20" t="s">
        <v>334</v>
      </c>
      <c r="I7" s="21">
        <v>4</v>
      </c>
      <c r="J7" s="173">
        <f t="shared" si="0"/>
        <v>77.551499783199063</v>
      </c>
      <c r="K7" s="21">
        <v>2</v>
      </c>
      <c r="L7" s="173">
        <f t="shared" si="1"/>
        <v>117.60299956639813</v>
      </c>
      <c r="M7" s="21">
        <v>5</v>
      </c>
      <c r="N7" s="173">
        <f t="shared" si="2"/>
        <v>60.205999132796236</v>
      </c>
      <c r="O7" s="21">
        <v>7</v>
      </c>
      <c r="P7" s="173">
        <f t="shared" si="3"/>
        <v>27.899597348884335</v>
      </c>
      <c r="Q7" s="174">
        <f t="shared" si="4"/>
        <v>283.26009583127779</v>
      </c>
      <c r="R7" s="137"/>
      <c r="T7" s="106" t="s">
        <v>62</v>
      </c>
      <c r="U7" s="141" t="s">
        <v>335</v>
      </c>
      <c r="V7" s="39" t="s">
        <v>336</v>
      </c>
      <c r="W7" s="131" t="s">
        <v>1094</v>
      </c>
      <c r="X7" s="142" t="s">
        <v>1103</v>
      </c>
      <c r="Y7" s="106" t="s">
        <v>720</v>
      </c>
      <c r="Z7" s="171">
        <v>4</v>
      </c>
      <c r="AA7" s="171">
        <v>2</v>
      </c>
      <c r="AB7" s="171">
        <v>5</v>
      </c>
      <c r="AC7" s="171">
        <v>7</v>
      </c>
    </row>
    <row r="8" spans="1:29" ht="17.25" customHeight="1" x14ac:dyDescent="0.2">
      <c r="A8" s="18">
        <v>5</v>
      </c>
      <c r="B8" s="20" t="s">
        <v>1095</v>
      </c>
      <c r="C8" s="19" t="s">
        <v>1096</v>
      </c>
      <c r="D8" s="75" t="s">
        <v>1097</v>
      </c>
      <c r="F8" s="106" t="s">
        <v>64</v>
      </c>
      <c r="G8" s="20">
        <v>8</v>
      </c>
      <c r="H8" s="20" t="s">
        <v>334</v>
      </c>
      <c r="I8" s="21" t="s">
        <v>24</v>
      </c>
      <c r="J8" s="173">
        <f t="shared" si="0"/>
        <v>12.5</v>
      </c>
      <c r="K8" s="21">
        <v>7</v>
      </c>
      <c r="L8" s="173">
        <f t="shared" si="1"/>
        <v>27.899597348884335</v>
      </c>
      <c r="M8" s="21">
        <v>3</v>
      </c>
      <c r="N8" s="173">
        <f t="shared" si="2"/>
        <v>96.298436613614058</v>
      </c>
      <c r="O8" s="21">
        <v>1</v>
      </c>
      <c r="P8" s="173">
        <f t="shared" si="3"/>
        <v>145.15449934959719</v>
      </c>
      <c r="Q8" s="174">
        <f t="shared" si="4"/>
        <v>281.8525333120956</v>
      </c>
      <c r="R8" s="137"/>
      <c r="T8" s="106" t="s">
        <v>64</v>
      </c>
      <c r="U8" s="141" t="s">
        <v>1095</v>
      </c>
      <c r="V8" s="39" t="s">
        <v>1096</v>
      </c>
      <c r="W8" s="131" t="s">
        <v>1097</v>
      </c>
      <c r="X8" s="142" t="s">
        <v>1103</v>
      </c>
      <c r="Y8" s="106" t="s">
        <v>748</v>
      </c>
      <c r="Z8" s="171" t="s">
        <v>24</v>
      </c>
      <c r="AA8" s="171">
        <v>7</v>
      </c>
      <c r="AB8" s="171">
        <v>3</v>
      </c>
      <c r="AC8" s="171">
        <v>1</v>
      </c>
    </row>
    <row r="9" spans="1:29" ht="17.25" customHeight="1" x14ac:dyDescent="0.2">
      <c r="A9" s="18">
        <v>6</v>
      </c>
      <c r="B9" s="20" t="s">
        <v>1098</v>
      </c>
      <c r="C9" s="19" t="s">
        <v>342</v>
      </c>
      <c r="D9" s="75" t="s">
        <v>343</v>
      </c>
      <c r="F9" s="106" t="s">
        <v>526</v>
      </c>
      <c r="G9" s="20">
        <v>8</v>
      </c>
      <c r="H9" s="20" t="s">
        <v>334</v>
      </c>
      <c r="I9" s="21" t="s">
        <v>25</v>
      </c>
      <c r="J9" s="173">
        <f t="shared" si="0"/>
        <v>0</v>
      </c>
      <c r="K9" s="21">
        <v>3</v>
      </c>
      <c r="L9" s="173">
        <f t="shared" si="1"/>
        <v>96.298436613614058</v>
      </c>
      <c r="M9" s="21">
        <v>6</v>
      </c>
      <c r="N9" s="173">
        <f t="shared" si="2"/>
        <v>43.746936830414995</v>
      </c>
      <c r="O9" s="21">
        <v>6</v>
      </c>
      <c r="P9" s="173">
        <f t="shared" si="3"/>
        <v>43.746936830414995</v>
      </c>
      <c r="Q9" s="174">
        <f t="shared" si="4"/>
        <v>183.79231027444405</v>
      </c>
      <c r="R9" s="137"/>
      <c r="T9" s="106" t="s">
        <v>526</v>
      </c>
      <c r="U9" s="141" t="s">
        <v>1098</v>
      </c>
      <c r="V9" s="39" t="s">
        <v>342</v>
      </c>
      <c r="W9" s="131" t="s">
        <v>343</v>
      </c>
      <c r="X9" s="142" t="s">
        <v>1103</v>
      </c>
      <c r="Y9" s="106" t="s">
        <v>952</v>
      </c>
      <c r="Z9" s="171" t="s">
        <v>25</v>
      </c>
      <c r="AA9" s="171">
        <v>3</v>
      </c>
      <c r="AB9" s="171">
        <v>6</v>
      </c>
      <c r="AC9" s="171">
        <v>6</v>
      </c>
    </row>
    <row r="10" spans="1:29" ht="17.25" customHeight="1" x14ac:dyDescent="0.2">
      <c r="A10" s="18">
        <v>7</v>
      </c>
      <c r="B10" s="20" t="s">
        <v>337</v>
      </c>
      <c r="C10" s="19" t="s">
        <v>338</v>
      </c>
      <c r="D10" s="75" t="s">
        <v>339</v>
      </c>
      <c r="F10" s="106" t="s">
        <v>674</v>
      </c>
      <c r="G10" s="20">
        <v>8</v>
      </c>
      <c r="H10" s="20" t="s">
        <v>334</v>
      </c>
      <c r="I10" s="21" t="s">
        <v>24</v>
      </c>
      <c r="J10" s="173">
        <f t="shared" si="0"/>
        <v>12.5</v>
      </c>
      <c r="K10" s="21">
        <v>8</v>
      </c>
      <c r="L10" s="173">
        <f t="shared" si="1"/>
        <v>12.5</v>
      </c>
      <c r="M10" s="21">
        <v>7</v>
      </c>
      <c r="N10" s="173">
        <f t="shared" si="2"/>
        <v>27.899597348884335</v>
      </c>
      <c r="O10" s="21">
        <v>4</v>
      </c>
      <c r="P10" s="173">
        <f t="shared" si="3"/>
        <v>77.551499783199063</v>
      </c>
      <c r="Q10" s="174">
        <f t="shared" si="4"/>
        <v>130.45109713208339</v>
      </c>
      <c r="R10" s="137"/>
      <c r="T10" s="106" t="s">
        <v>674</v>
      </c>
      <c r="U10" s="141" t="s">
        <v>337</v>
      </c>
      <c r="V10" s="39" t="s">
        <v>338</v>
      </c>
      <c r="W10" s="131" t="s">
        <v>339</v>
      </c>
      <c r="X10" s="142" t="s">
        <v>1103</v>
      </c>
      <c r="Y10" s="106" t="s">
        <v>1099</v>
      </c>
      <c r="Z10" s="171" t="s">
        <v>24</v>
      </c>
      <c r="AA10" s="171">
        <v>8</v>
      </c>
      <c r="AB10" s="171">
        <v>7</v>
      </c>
      <c r="AC10" s="171">
        <v>4</v>
      </c>
    </row>
    <row r="11" spans="1:29" ht="17.25" customHeight="1" x14ac:dyDescent="0.2">
      <c r="A11" s="18">
        <v>8</v>
      </c>
      <c r="B11" s="20" t="s">
        <v>719</v>
      </c>
      <c r="C11" s="19" t="s">
        <v>1100</v>
      </c>
      <c r="D11" s="75" t="s">
        <v>1101</v>
      </c>
      <c r="F11" s="106" t="s">
        <v>749</v>
      </c>
      <c r="G11" s="20">
        <v>8</v>
      </c>
      <c r="H11" s="20" t="s">
        <v>334</v>
      </c>
      <c r="I11" s="21" t="s">
        <v>24</v>
      </c>
      <c r="J11" s="173">
        <f t="shared" si="0"/>
        <v>12.5</v>
      </c>
      <c r="K11" s="21">
        <v>5</v>
      </c>
      <c r="L11" s="173">
        <f t="shared" si="1"/>
        <v>60.205999132796236</v>
      </c>
      <c r="M11" s="21" t="s">
        <v>24</v>
      </c>
      <c r="N11" s="173">
        <f t="shared" si="2"/>
        <v>12.5</v>
      </c>
      <c r="O11" s="21" t="s">
        <v>24</v>
      </c>
      <c r="P11" s="173">
        <f t="shared" si="3"/>
        <v>12.5</v>
      </c>
      <c r="Q11" s="174">
        <f t="shared" si="4"/>
        <v>97.705999132796236</v>
      </c>
      <c r="R11" s="137"/>
      <c r="T11" s="106" t="s">
        <v>749</v>
      </c>
      <c r="U11" s="141" t="s">
        <v>719</v>
      </c>
      <c r="V11" s="39" t="s">
        <v>1100</v>
      </c>
      <c r="W11" s="131" t="s">
        <v>1101</v>
      </c>
      <c r="X11" s="142" t="s">
        <v>1103</v>
      </c>
      <c r="Y11" s="106" t="s">
        <v>1102</v>
      </c>
      <c r="Z11" s="171" t="s">
        <v>24</v>
      </c>
      <c r="AA11" s="171">
        <v>5</v>
      </c>
      <c r="AB11" s="171" t="s">
        <v>24</v>
      </c>
      <c r="AC11" s="171" t="s">
        <v>24</v>
      </c>
    </row>
    <row r="12" spans="1:29" x14ac:dyDescent="0.2">
      <c r="J12" s="23"/>
      <c r="L12" s="23"/>
      <c r="N12" s="23"/>
      <c r="P12" s="23"/>
      <c r="T12" s="1"/>
      <c r="U12" s="1"/>
      <c r="V12" s="1"/>
      <c r="W12" s="17"/>
      <c r="X12" s="17"/>
      <c r="Y12" s="17"/>
      <c r="Z12" s="17"/>
      <c r="AA12" s="17"/>
      <c r="AB12" s="17"/>
      <c r="AC12" s="17"/>
    </row>
    <row r="13" spans="1:29" x14ac:dyDescent="0.2">
      <c r="J13" s="23"/>
      <c r="L13" s="23"/>
      <c r="N13" s="23"/>
      <c r="P13" s="23"/>
      <c r="T13" s="1"/>
      <c r="U13" s="1"/>
      <c r="V13" s="1"/>
      <c r="W13" s="17"/>
      <c r="X13" s="17"/>
      <c r="Y13" s="17"/>
      <c r="Z13" s="17"/>
      <c r="AA13" s="17"/>
      <c r="AB13" s="17"/>
      <c r="AC13" s="17"/>
    </row>
    <row r="14" spans="1:29" x14ac:dyDescent="0.2">
      <c r="J14" s="23"/>
      <c r="L14" s="23"/>
      <c r="N14" s="23"/>
      <c r="O14" s="17"/>
      <c r="P14" s="1"/>
      <c r="Q14" s="1"/>
      <c r="R14" s="1"/>
      <c r="T14" s="281" t="s">
        <v>1279</v>
      </c>
      <c r="U14" s="281"/>
      <c r="V14" s="281"/>
      <c r="W14" s="17"/>
      <c r="X14" s="17"/>
      <c r="Y14" s="17"/>
      <c r="Z14" s="17"/>
      <c r="AA14" s="17"/>
      <c r="AB14" s="17"/>
      <c r="AC14" s="17"/>
    </row>
    <row r="15" spans="1:29" ht="36.75" customHeight="1" x14ac:dyDescent="0.2">
      <c r="A15" s="18" t="s">
        <v>19</v>
      </c>
      <c r="B15" s="18" t="s">
        <v>20</v>
      </c>
      <c r="C15" s="18" t="s">
        <v>21</v>
      </c>
      <c r="D15" s="55" t="s">
        <v>30</v>
      </c>
      <c r="F15" s="18" t="s">
        <v>28</v>
      </c>
      <c r="G15" s="18" t="s">
        <v>27</v>
      </c>
      <c r="H15" s="18" t="s">
        <v>23</v>
      </c>
      <c r="I15" s="346" t="s">
        <v>31</v>
      </c>
      <c r="J15" s="347"/>
      <c r="K15" s="346" t="s">
        <v>32</v>
      </c>
      <c r="L15" s="347"/>
      <c r="M15" s="344" t="s">
        <v>33</v>
      </c>
      <c r="N15" s="347"/>
      <c r="O15" s="344" t="s">
        <v>14</v>
      </c>
      <c r="P15" s="347"/>
      <c r="Q15" s="18" t="s">
        <v>29</v>
      </c>
      <c r="R15" s="136"/>
      <c r="T15" s="104" t="s">
        <v>2</v>
      </c>
      <c r="U15" s="104" t="s">
        <v>20</v>
      </c>
      <c r="V15" s="104" t="s">
        <v>21</v>
      </c>
      <c r="W15" s="104" t="s">
        <v>22</v>
      </c>
      <c r="X15" s="105" t="s">
        <v>3</v>
      </c>
      <c r="Y15" s="106" t="s">
        <v>51</v>
      </c>
      <c r="Z15" s="107" t="s">
        <v>0</v>
      </c>
      <c r="AA15" s="108" t="s">
        <v>7</v>
      </c>
      <c r="AB15" s="107" t="s">
        <v>1104</v>
      </c>
      <c r="AC15" s="108" t="s">
        <v>1105</v>
      </c>
    </row>
    <row r="16" spans="1:29" ht="17.25" customHeight="1" x14ac:dyDescent="0.2">
      <c r="A16" s="18">
        <v>1</v>
      </c>
      <c r="B16" s="20" t="s">
        <v>1090</v>
      </c>
      <c r="C16" s="19" t="s">
        <v>1091</v>
      </c>
      <c r="D16" s="75" t="s">
        <v>1092</v>
      </c>
      <c r="F16" s="106">
        <v>1</v>
      </c>
      <c r="G16" s="20">
        <v>2</v>
      </c>
      <c r="H16" s="20" t="s">
        <v>35</v>
      </c>
      <c r="I16" s="21">
        <v>1</v>
      </c>
      <c r="J16" s="173">
        <f t="shared" ref="J16:J23" si="5">IF(OR(I16="DSQ",I16="RAF",I16="DNC",I16="DPG"),0,IF(OR(I16="DNS",I16="DNF"),100*(($G16-$G16+1)/$G16)+50*(LOG($G16/$G16)),100*(($G16-I16+1)/$G16)+50*(LOG($G16/I16))))</f>
        <v>115.05149978319906</v>
      </c>
      <c r="K16" s="21">
        <v>1</v>
      </c>
      <c r="L16" s="173">
        <f t="shared" ref="L16:L23" si="6">IF(OR(K16="DSQ",K16="RAF",K16="DNC",K16="DPG"),0,IF(OR(K16="DNS",K16="DNF"),100*(($G16-$G16+1)/$G16)+50*(LOG($G16/$G16)),100*(($G16-K16+1)/$G16)+50*(LOG($G16/K16))))</f>
        <v>115.05149978319906</v>
      </c>
      <c r="M16" s="21">
        <v>1</v>
      </c>
      <c r="N16" s="173">
        <f t="shared" ref="N16:N23" si="7">IF(OR(M16="DSQ",M16="RAF",M16="DNC",M16="DPG"),0,IF(OR(M16="DNS",M16="DNF"),100*(($G16-$G16+1)/$G16)+50*(LOG($G16/$G16)),100*(($G16-M16+1)/$G16)+50*(LOG($G16/M16))))</f>
        <v>115.05149978319906</v>
      </c>
      <c r="O16" s="21">
        <v>1</v>
      </c>
      <c r="P16" s="173">
        <f t="shared" ref="P16:P23" si="8">IF(OR(O16="DSQ",O16="RAF",O16="DNC",O16="DPG"),0,IF(OR(O16="DNS",O16="DNF"),100*(($G16-$G16+1)/$G16)+50*(LOG($G16/$G16)),100*(($G16-O16+1)/$G16)+50*(LOG($G16/O16))))</f>
        <v>115.05149978319906</v>
      </c>
      <c r="Q16" s="174">
        <f t="shared" ref="Q16:Q23" si="9">J16+L16+N16+P16</f>
        <v>460.20599913279625</v>
      </c>
      <c r="R16" s="137"/>
      <c r="T16" s="106">
        <v>1</v>
      </c>
      <c r="U16" s="141" t="s">
        <v>523</v>
      </c>
      <c r="V16" s="39" t="s">
        <v>332</v>
      </c>
      <c r="W16" s="131" t="s">
        <v>333</v>
      </c>
      <c r="X16" s="142" t="s">
        <v>36</v>
      </c>
      <c r="Y16" s="106">
        <f>SUM(Z16:AC16)</f>
        <v>8</v>
      </c>
      <c r="Z16" s="171">
        <v>2</v>
      </c>
      <c r="AA16" s="171">
        <v>1</v>
      </c>
      <c r="AB16" s="171">
        <v>3</v>
      </c>
      <c r="AC16" s="171">
        <v>2</v>
      </c>
    </row>
    <row r="17" spans="1:29" ht="17.25" customHeight="1" x14ac:dyDescent="0.2">
      <c r="A17" s="18">
        <v>2</v>
      </c>
      <c r="B17" s="20" t="s">
        <v>523</v>
      </c>
      <c r="C17" s="19" t="s">
        <v>332</v>
      </c>
      <c r="D17" s="75" t="s">
        <v>333</v>
      </c>
      <c r="F17" s="106">
        <v>1</v>
      </c>
      <c r="G17" s="20">
        <v>6</v>
      </c>
      <c r="H17" s="20" t="s">
        <v>36</v>
      </c>
      <c r="I17" s="21">
        <v>2</v>
      </c>
      <c r="J17" s="173">
        <f t="shared" si="5"/>
        <v>107.18939606931647</v>
      </c>
      <c r="K17" s="21">
        <v>1</v>
      </c>
      <c r="L17" s="173">
        <f t="shared" si="6"/>
        <v>138.90756251918219</v>
      </c>
      <c r="M17" s="21">
        <v>3</v>
      </c>
      <c r="N17" s="173">
        <f t="shared" si="7"/>
        <v>81.71816644986572</v>
      </c>
      <c r="O17" s="21">
        <v>2</v>
      </c>
      <c r="P17" s="173">
        <f t="shared" si="8"/>
        <v>107.18939606931647</v>
      </c>
      <c r="Q17" s="174">
        <f t="shared" si="9"/>
        <v>435.00452110768083</v>
      </c>
      <c r="R17" s="137"/>
      <c r="T17" s="106">
        <v>2</v>
      </c>
      <c r="U17" s="141" t="s">
        <v>1093</v>
      </c>
      <c r="V17" s="39" t="s">
        <v>340</v>
      </c>
      <c r="W17" s="131" t="s">
        <v>341</v>
      </c>
      <c r="X17" s="142" t="s">
        <v>36</v>
      </c>
      <c r="Y17" s="106">
        <f>SUM(Z17:AC17)</f>
        <v>10</v>
      </c>
      <c r="Z17" s="171">
        <v>1</v>
      </c>
      <c r="AA17" s="171">
        <v>4</v>
      </c>
      <c r="AB17" s="171">
        <v>1</v>
      </c>
      <c r="AC17" s="171">
        <v>4</v>
      </c>
    </row>
    <row r="18" spans="1:29" ht="17.25" customHeight="1" x14ac:dyDescent="0.2">
      <c r="A18" s="18">
        <v>3</v>
      </c>
      <c r="B18" s="20" t="s">
        <v>1093</v>
      </c>
      <c r="C18" s="19" t="s">
        <v>340</v>
      </c>
      <c r="D18" s="75" t="s">
        <v>341</v>
      </c>
      <c r="F18" s="106">
        <v>2</v>
      </c>
      <c r="G18" s="20">
        <v>6</v>
      </c>
      <c r="H18" s="20" t="s">
        <v>36</v>
      </c>
      <c r="I18" s="21">
        <v>1</v>
      </c>
      <c r="J18" s="173">
        <f t="shared" si="5"/>
        <v>138.90756251918219</v>
      </c>
      <c r="K18" s="21">
        <v>4</v>
      </c>
      <c r="L18" s="173">
        <f t="shared" si="6"/>
        <v>58.80456295278406</v>
      </c>
      <c r="M18" s="21">
        <v>1</v>
      </c>
      <c r="N18" s="173">
        <f t="shared" si="7"/>
        <v>138.90756251918219</v>
      </c>
      <c r="O18" s="21">
        <v>4</v>
      </c>
      <c r="P18" s="173">
        <f t="shared" si="8"/>
        <v>58.80456295278406</v>
      </c>
      <c r="Q18" s="174">
        <f t="shared" si="9"/>
        <v>395.42425094393252</v>
      </c>
      <c r="R18" s="137"/>
      <c r="T18" s="106">
        <v>3</v>
      </c>
      <c r="U18" s="141" t="s">
        <v>335</v>
      </c>
      <c r="V18" s="39" t="s">
        <v>336</v>
      </c>
      <c r="W18" s="131" t="s">
        <v>1094</v>
      </c>
      <c r="X18" s="142" t="s">
        <v>36</v>
      </c>
      <c r="Y18" s="106">
        <f>SUM(Z18:AC18)</f>
        <v>15</v>
      </c>
      <c r="Z18" s="171">
        <v>3</v>
      </c>
      <c r="AA18" s="171">
        <v>2</v>
      </c>
      <c r="AB18" s="171">
        <v>4</v>
      </c>
      <c r="AC18" s="171">
        <v>6</v>
      </c>
    </row>
    <row r="19" spans="1:29" ht="17.25" customHeight="1" x14ac:dyDescent="0.2">
      <c r="A19" s="18">
        <v>4</v>
      </c>
      <c r="B19" s="20" t="s">
        <v>1095</v>
      </c>
      <c r="C19" s="19" t="s">
        <v>1096</v>
      </c>
      <c r="D19" s="75" t="s">
        <v>1097</v>
      </c>
      <c r="F19" s="106">
        <v>4</v>
      </c>
      <c r="G19" s="20">
        <v>6</v>
      </c>
      <c r="H19" s="20" t="s">
        <v>36</v>
      </c>
      <c r="I19" s="21" t="s">
        <v>24</v>
      </c>
      <c r="J19" s="173">
        <f t="shared" si="5"/>
        <v>16.666666666666664</v>
      </c>
      <c r="K19" s="21">
        <v>6</v>
      </c>
      <c r="L19" s="173">
        <f t="shared" si="6"/>
        <v>16.666666666666664</v>
      </c>
      <c r="M19" s="21">
        <v>2</v>
      </c>
      <c r="N19" s="173">
        <f t="shared" si="7"/>
        <v>107.18939606931647</v>
      </c>
      <c r="O19" s="21">
        <v>1</v>
      </c>
      <c r="P19" s="173">
        <f t="shared" si="8"/>
        <v>138.90756251918219</v>
      </c>
      <c r="Q19" s="174">
        <f t="shared" si="9"/>
        <v>279.43029192183201</v>
      </c>
      <c r="R19" s="137"/>
      <c r="T19" s="106">
        <v>4</v>
      </c>
      <c r="U19" s="141" t="s">
        <v>1095</v>
      </c>
      <c r="V19" s="39" t="s">
        <v>1096</v>
      </c>
      <c r="W19" s="131" t="s">
        <v>1097</v>
      </c>
      <c r="X19" s="142" t="s">
        <v>36</v>
      </c>
      <c r="Y19" s="106">
        <f>SUM(Z19:AC19)+7</f>
        <v>16</v>
      </c>
      <c r="Z19" s="171" t="s">
        <v>24</v>
      </c>
      <c r="AA19" s="171">
        <v>6</v>
      </c>
      <c r="AB19" s="171">
        <v>2</v>
      </c>
      <c r="AC19" s="171">
        <v>1</v>
      </c>
    </row>
    <row r="20" spans="1:29" ht="17.25" customHeight="1" x14ac:dyDescent="0.2">
      <c r="A20" s="18">
        <v>5</v>
      </c>
      <c r="B20" s="20" t="s">
        <v>335</v>
      </c>
      <c r="C20" s="19" t="s">
        <v>336</v>
      </c>
      <c r="D20" s="75" t="s">
        <v>1094</v>
      </c>
      <c r="F20" s="106">
        <v>3</v>
      </c>
      <c r="G20" s="20">
        <v>6</v>
      </c>
      <c r="H20" s="20" t="s">
        <v>36</v>
      </c>
      <c r="I20" s="21">
        <v>3</v>
      </c>
      <c r="J20" s="173">
        <f t="shared" si="5"/>
        <v>81.71816644986572</v>
      </c>
      <c r="K20" s="21">
        <v>2</v>
      </c>
      <c r="L20" s="173">
        <f t="shared" si="6"/>
        <v>107.18939606931647</v>
      </c>
      <c r="M20" s="21">
        <v>4</v>
      </c>
      <c r="N20" s="173">
        <f t="shared" si="7"/>
        <v>58.80456295278406</v>
      </c>
      <c r="O20" s="21">
        <v>6</v>
      </c>
      <c r="P20" s="173">
        <f t="shared" si="8"/>
        <v>16.666666666666664</v>
      </c>
      <c r="Q20" s="174">
        <f t="shared" si="9"/>
        <v>264.37879213863295</v>
      </c>
      <c r="R20" s="137"/>
      <c r="T20" s="106">
        <v>5</v>
      </c>
      <c r="U20" s="141" t="s">
        <v>1098</v>
      </c>
      <c r="V20" s="39" t="s">
        <v>342</v>
      </c>
      <c r="W20" s="131" t="s">
        <v>343</v>
      </c>
      <c r="X20" s="142" t="s">
        <v>36</v>
      </c>
      <c r="Y20" s="106">
        <f>SUM(Z20:AC20)+7</f>
        <v>20</v>
      </c>
      <c r="Z20" s="171" t="s">
        <v>25</v>
      </c>
      <c r="AA20" s="171">
        <v>3</v>
      </c>
      <c r="AB20" s="171">
        <v>5</v>
      </c>
      <c r="AC20" s="171">
        <v>5</v>
      </c>
    </row>
    <row r="21" spans="1:29" ht="17.25" customHeight="1" x14ac:dyDescent="0.2">
      <c r="A21" s="18">
        <v>6</v>
      </c>
      <c r="B21" s="20" t="s">
        <v>719</v>
      </c>
      <c r="C21" s="19" t="s">
        <v>1100</v>
      </c>
      <c r="D21" s="75" t="s">
        <v>1101</v>
      </c>
      <c r="F21" s="106">
        <v>2</v>
      </c>
      <c r="G21" s="20">
        <v>2</v>
      </c>
      <c r="H21" s="20" t="s">
        <v>35</v>
      </c>
      <c r="I21" s="21" t="s">
        <v>24</v>
      </c>
      <c r="J21" s="173">
        <f t="shared" si="5"/>
        <v>50</v>
      </c>
      <c r="K21" s="21">
        <v>2</v>
      </c>
      <c r="L21" s="173">
        <f t="shared" si="6"/>
        <v>50</v>
      </c>
      <c r="M21" s="21" t="s">
        <v>24</v>
      </c>
      <c r="N21" s="173">
        <f t="shared" si="7"/>
        <v>50</v>
      </c>
      <c r="O21" s="21" t="s">
        <v>24</v>
      </c>
      <c r="P21" s="173">
        <f t="shared" si="8"/>
        <v>50</v>
      </c>
      <c r="Q21" s="174">
        <f t="shared" si="9"/>
        <v>200</v>
      </c>
      <c r="R21" s="137"/>
      <c r="T21" s="106" t="s">
        <v>674</v>
      </c>
      <c r="U21" s="141" t="s">
        <v>337</v>
      </c>
      <c r="V21" s="39" t="s">
        <v>338</v>
      </c>
      <c r="W21" s="131" t="s">
        <v>339</v>
      </c>
      <c r="X21" s="142" t="s">
        <v>36</v>
      </c>
      <c r="Y21" s="106">
        <f>SUM(Z21:AC21)+7</f>
        <v>22</v>
      </c>
      <c r="Z21" s="171" t="s">
        <v>24</v>
      </c>
      <c r="AA21" s="171">
        <v>6</v>
      </c>
      <c r="AB21" s="171">
        <v>6</v>
      </c>
      <c r="AC21" s="171">
        <v>3</v>
      </c>
    </row>
    <row r="22" spans="1:29" ht="17.25" customHeight="1" x14ac:dyDescent="0.2">
      <c r="A22" s="18">
        <v>7</v>
      </c>
      <c r="B22" s="20" t="s">
        <v>1098</v>
      </c>
      <c r="C22" s="19" t="s">
        <v>342</v>
      </c>
      <c r="D22" s="75" t="s">
        <v>343</v>
      </c>
      <c r="F22" s="106">
        <v>5</v>
      </c>
      <c r="G22" s="20">
        <v>6</v>
      </c>
      <c r="H22" s="20" t="s">
        <v>36</v>
      </c>
      <c r="I22" s="21" t="s">
        <v>25</v>
      </c>
      <c r="J22" s="173">
        <f t="shared" si="5"/>
        <v>0</v>
      </c>
      <c r="K22" s="21">
        <v>3</v>
      </c>
      <c r="L22" s="173">
        <f t="shared" si="6"/>
        <v>81.71816644986572</v>
      </c>
      <c r="M22" s="21">
        <v>5</v>
      </c>
      <c r="N22" s="173">
        <f t="shared" si="7"/>
        <v>37.29239563571457</v>
      </c>
      <c r="O22" s="21">
        <v>5</v>
      </c>
      <c r="P22" s="173">
        <f t="shared" si="8"/>
        <v>37.29239563571457</v>
      </c>
      <c r="Q22" s="174">
        <f t="shared" si="9"/>
        <v>156.30295772129486</v>
      </c>
      <c r="R22" s="137"/>
      <c r="T22" s="275">
        <v>1</v>
      </c>
      <c r="U22" s="276" t="s">
        <v>1090</v>
      </c>
      <c r="V22" s="277" t="s">
        <v>1091</v>
      </c>
      <c r="W22" s="278" t="s">
        <v>1092</v>
      </c>
      <c r="X22" s="279" t="s">
        <v>35</v>
      </c>
      <c r="Y22" s="275">
        <f>SUM(Z22:AC22)</f>
        <v>4</v>
      </c>
      <c r="Z22" s="280">
        <v>1</v>
      </c>
      <c r="AA22" s="280">
        <v>1</v>
      </c>
      <c r="AB22" s="280">
        <v>1</v>
      </c>
      <c r="AC22" s="280">
        <v>1</v>
      </c>
    </row>
    <row r="23" spans="1:29" ht="17.25" customHeight="1" x14ac:dyDescent="0.2">
      <c r="A23" s="18">
        <v>8</v>
      </c>
      <c r="B23" s="20" t="s">
        <v>337</v>
      </c>
      <c r="C23" s="19" t="s">
        <v>338</v>
      </c>
      <c r="D23" s="75" t="s">
        <v>339</v>
      </c>
      <c r="F23" s="106" t="s">
        <v>674</v>
      </c>
      <c r="G23" s="20">
        <v>6</v>
      </c>
      <c r="H23" s="20" t="s">
        <v>36</v>
      </c>
      <c r="I23" s="21" t="s">
        <v>24</v>
      </c>
      <c r="J23" s="173">
        <f t="shared" si="5"/>
        <v>16.666666666666664</v>
      </c>
      <c r="K23" s="21">
        <v>6</v>
      </c>
      <c r="L23" s="173">
        <f t="shared" si="6"/>
        <v>16.666666666666664</v>
      </c>
      <c r="M23" s="21">
        <v>6</v>
      </c>
      <c r="N23" s="173">
        <f t="shared" si="7"/>
        <v>16.666666666666664</v>
      </c>
      <c r="O23" s="21">
        <v>3</v>
      </c>
      <c r="P23" s="173">
        <f t="shared" si="8"/>
        <v>81.71816644986572</v>
      </c>
      <c r="Q23" s="174">
        <f t="shared" si="9"/>
        <v>131.71816644986572</v>
      </c>
      <c r="R23" s="137"/>
      <c r="T23" s="275">
        <v>2</v>
      </c>
      <c r="U23" s="276" t="s">
        <v>719</v>
      </c>
      <c r="V23" s="277" t="s">
        <v>1100</v>
      </c>
      <c r="W23" s="278" t="s">
        <v>1101</v>
      </c>
      <c r="X23" s="279" t="s">
        <v>35</v>
      </c>
      <c r="Y23" s="275">
        <f>SUM(Z23:AC23)+9</f>
        <v>11</v>
      </c>
      <c r="Z23" s="280" t="s">
        <v>24</v>
      </c>
      <c r="AA23" s="280">
        <v>2</v>
      </c>
      <c r="AB23" s="280" t="s">
        <v>24</v>
      </c>
      <c r="AC23" s="280" t="s">
        <v>24</v>
      </c>
    </row>
    <row r="24" spans="1:29" x14ac:dyDescent="0.2">
      <c r="K24" s="25"/>
      <c r="M24" s="25"/>
      <c r="O24" s="25"/>
      <c r="S24" s="127"/>
      <c r="T24" s="127"/>
      <c r="U24" s="25"/>
      <c r="X24" s="127"/>
      <c r="Z24" s="17"/>
      <c r="AA24" s="17"/>
      <c r="AB24" s="17"/>
      <c r="AC24" s="17"/>
    </row>
    <row r="25" spans="1:29" x14ac:dyDescent="0.2">
      <c r="K25" s="25"/>
      <c r="M25" s="25"/>
      <c r="O25" s="25"/>
      <c r="S25" s="127"/>
      <c r="T25" s="127"/>
      <c r="U25" s="25"/>
      <c r="X25" s="127"/>
      <c r="Z25" s="17"/>
      <c r="AA25" s="17"/>
      <c r="AB25" s="17"/>
      <c r="AC25" s="17"/>
    </row>
    <row r="26" spans="1:29" x14ac:dyDescent="0.2">
      <c r="K26" s="25"/>
      <c r="M26" s="25"/>
      <c r="O26" s="25"/>
      <c r="S26" s="127"/>
      <c r="T26" s="127"/>
      <c r="U26" s="25"/>
      <c r="X26" s="127"/>
      <c r="Z26" s="17"/>
      <c r="AA26" s="17"/>
      <c r="AB26" s="17"/>
      <c r="AC26" s="17"/>
    </row>
  </sheetData>
  <sortState xmlns:xlrd2="http://schemas.microsoft.com/office/spreadsheetml/2017/richdata2" ref="B16:Q23">
    <sortCondition descending="1" ref="Q16:Q23"/>
  </sortState>
  <mergeCells count="8">
    <mergeCell ref="I3:J3"/>
    <mergeCell ref="O3:P3"/>
    <mergeCell ref="K3:L3"/>
    <mergeCell ref="M3:N3"/>
    <mergeCell ref="I15:J15"/>
    <mergeCell ref="K15:L15"/>
    <mergeCell ref="M15:N15"/>
    <mergeCell ref="O15:P15"/>
  </mergeCells>
  <phoneticPr fontId="5" type="noConversion"/>
  <hyperlinks>
    <hyperlink ref="T1" r:id="rId1" display="TROPHEE DU BAILLI DE SUFFREN 2023" xr:uid="{059517CB-76BB-4B1D-8176-2C76A88F2B50}"/>
  </hyperlinks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8"/>
  <sheetViews>
    <sheetView zoomScale="90" zoomScaleNormal="90" workbookViewId="0"/>
  </sheetViews>
  <sheetFormatPr baseColWidth="10" defaultColWidth="11.5703125" defaultRowHeight="12.75" x14ac:dyDescent="0.2"/>
  <cols>
    <col min="1" max="1" width="5.5703125" style="41" customWidth="1"/>
    <col min="2" max="2" width="10.140625" customWidth="1"/>
    <col min="3" max="3" width="18.28515625" customWidth="1"/>
    <col min="4" max="4" width="25.7109375" style="120" bestFit="1" customWidth="1"/>
    <col min="5" max="5" width="1.28515625" customWidth="1"/>
    <col min="6" max="6" width="9.5703125" style="1" customWidth="1"/>
    <col min="7" max="7" width="7.28515625" style="25" bestFit="1" customWidth="1"/>
    <col min="8" max="8" width="5.140625" style="17" bestFit="1" customWidth="1"/>
    <col min="9" max="9" width="5.5703125" style="22" customWidth="1"/>
    <col min="10" max="10" width="5.5703125" style="121" customWidth="1"/>
    <col min="11" max="11" width="5.5703125" style="23" customWidth="1"/>
    <col min="12" max="12" width="5.5703125" style="25" customWidth="1"/>
    <col min="13" max="13" width="5.5703125" style="23" customWidth="1"/>
    <col min="14" max="14" width="5.5703125" style="25" customWidth="1"/>
    <col min="15" max="15" width="5.5703125" style="23" customWidth="1"/>
    <col min="16" max="16" width="5.5703125" style="25" customWidth="1"/>
    <col min="17" max="17" width="5.5703125" style="23" customWidth="1"/>
    <col min="18" max="18" width="5.5703125" style="25" customWidth="1"/>
    <col min="19" max="19" width="5.5703125" style="23" customWidth="1"/>
    <col min="20" max="20" width="5.5703125" style="25" customWidth="1"/>
    <col min="21" max="21" width="11" style="23" customWidth="1"/>
    <col min="22" max="22" width="6.140625" customWidth="1"/>
    <col min="23" max="23" width="6.5703125" style="41" bestFit="1" customWidth="1"/>
    <col min="24" max="24" width="9.85546875" customWidth="1"/>
    <col min="25" max="25" width="14" bestFit="1" customWidth="1"/>
    <col min="26" max="26" width="27.42578125" customWidth="1"/>
    <col min="27" max="27" width="7" style="41" customWidth="1"/>
    <col min="28" max="35" width="6.28515625" customWidth="1"/>
  </cols>
  <sheetData>
    <row r="1" spans="1:35" s="17" customFormat="1" ht="23.25" customHeight="1" x14ac:dyDescent="0.2">
      <c r="A1" s="1"/>
      <c r="B1" s="83" t="s">
        <v>1307</v>
      </c>
      <c r="D1" s="122"/>
      <c r="F1" s="1"/>
      <c r="G1" s="25"/>
      <c r="I1" s="22"/>
      <c r="J1" s="121"/>
      <c r="K1" s="23"/>
      <c r="L1" s="25"/>
      <c r="M1" s="23"/>
      <c r="N1" s="25"/>
      <c r="O1" s="23"/>
      <c r="P1" s="25"/>
      <c r="Q1" s="23"/>
      <c r="R1" s="25"/>
      <c r="S1" s="23"/>
      <c r="T1" s="25"/>
      <c r="U1" s="23"/>
      <c r="W1" s="134" t="s">
        <v>1308</v>
      </c>
      <c r="AA1" s="1"/>
    </row>
    <row r="2" spans="1:35" ht="34.5" customHeight="1" x14ac:dyDescent="0.2">
      <c r="A2" s="26" t="s">
        <v>19</v>
      </c>
      <c r="B2" s="26" t="s">
        <v>20</v>
      </c>
      <c r="C2" s="26" t="s">
        <v>21</v>
      </c>
      <c r="D2" s="26" t="s">
        <v>30</v>
      </c>
      <c r="F2" s="18" t="s">
        <v>28</v>
      </c>
      <c r="G2" s="18" t="s">
        <v>27</v>
      </c>
      <c r="H2" s="18" t="s">
        <v>23</v>
      </c>
      <c r="I2" s="344" t="s">
        <v>31</v>
      </c>
      <c r="J2" s="345"/>
      <c r="K2" s="344" t="s">
        <v>32</v>
      </c>
      <c r="L2" s="345"/>
      <c r="M2" s="344" t="s">
        <v>33</v>
      </c>
      <c r="N2" s="345"/>
      <c r="O2" s="344" t="s">
        <v>14</v>
      </c>
      <c r="P2" s="345"/>
      <c r="Q2" s="344" t="s">
        <v>102</v>
      </c>
      <c r="R2" s="345"/>
      <c r="S2" s="344" t="s">
        <v>543</v>
      </c>
      <c r="T2" s="345"/>
      <c r="U2" s="18" t="s">
        <v>29</v>
      </c>
      <c r="W2" s="146" t="s">
        <v>1280</v>
      </c>
      <c r="X2" s="146" t="s">
        <v>1281</v>
      </c>
      <c r="Y2" s="146" t="s">
        <v>22</v>
      </c>
      <c r="Z2" s="146" t="s">
        <v>30</v>
      </c>
      <c r="AA2" s="146" t="s">
        <v>1</v>
      </c>
      <c r="AB2" s="146" t="s">
        <v>11</v>
      </c>
      <c r="AC2" s="146" t="s">
        <v>12</v>
      </c>
      <c r="AD2" s="146" t="s">
        <v>13</v>
      </c>
      <c r="AE2" s="146" t="s">
        <v>77</v>
      </c>
      <c r="AF2" s="146" t="s">
        <v>256</v>
      </c>
      <c r="AG2" s="146" t="s">
        <v>542</v>
      </c>
      <c r="AH2" s="146" t="s">
        <v>1282</v>
      </c>
      <c r="AI2" s="146" t="s">
        <v>1283</v>
      </c>
    </row>
    <row r="3" spans="1:35" x14ac:dyDescent="0.2">
      <c r="A3" s="60">
        <v>1</v>
      </c>
      <c r="B3" s="46">
        <v>77</v>
      </c>
      <c r="C3" s="82" t="s">
        <v>486</v>
      </c>
      <c r="D3" s="135" t="s">
        <v>1297</v>
      </c>
      <c r="F3" s="60" t="s">
        <v>200</v>
      </c>
      <c r="G3" s="74">
        <v>4</v>
      </c>
      <c r="H3" s="231" t="s">
        <v>34</v>
      </c>
      <c r="I3" s="21" t="s">
        <v>200</v>
      </c>
      <c r="J3" s="173">
        <f t="shared" ref="J3:J12" si="0">IF(OR(I3="DSQ",I3="RAF",I3="DNC",I3="DPG"),0,IF(OR(I3="DNS",I3="DNF"),100*(($G3-$G3+1)/$G3)+50*(LOG($G3/$G3)),100*(($G3-I3+1)/$G3)+50*(LOG($G3/I3))))</f>
        <v>130.10299956639813</v>
      </c>
      <c r="K3" s="21" t="s">
        <v>200</v>
      </c>
      <c r="L3" s="173">
        <f t="shared" ref="L3:L12" si="1">IF(OR(K3="DSQ",K3="RAF",K3="DNC",K3="DPG"),0,IF(OR(K3="DNS",K3="DNF"),100*(($G3-$G3+1)/$G3)+50*(LOG($G3/$G3)),100*(($G3-K3+1)/$G3)+50*(LOG($G3/K3))))</f>
        <v>130.10299956639813</v>
      </c>
      <c r="M3" s="21" t="s">
        <v>200</v>
      </c>
      <c r="N3" s="173">
        <f t="shared" ref="N3:N12" si="2">IF(OR(M3="DSQ",M3="RAF",M3="DNC",M3="DPG"),0,IF(OR(M3="DNS",M3="DNF"),100*(($G3-$G3+1)/$G3)+50*(LOG($G3/$G3)),100*(($G3-M3+1)/$G3)+50*(LOG($G3/M3))))</f>
        <v>130.10299956639813</v>
      </c>
      <c r="O3" s="21" t="s">
        <v>200</v>
      </c>
      <c r="P3" s="173">
        <f t="shared" ref="P3:P12" si="3">IF(OR(O3="DSQ",O3="RAF",O3="DNC",O3="DPG"),0,IF(OR(O3="DNS",O3="DNF"),100*(($G3-$G3+1)/$G3)+50*(LOG($G3/$G3)),100*(($G3-O3+1)/$G3)+50*(LOG($G3/O3))))</f>
        <v>130.10299956639813</v>
      </c>
      <c r="Q3" s="21" t="s">
        <v>200</v>
      </c>
      <c r="R3" s="173">
        <f t="shared" ref="R3:R12" si="4">IF(OR(Q3="DSQ",Q3="RAF",Q3="DNC",Q3="DPG"),0,IF(OR(Q3="DNS",Q3="DNF"),100*(($G3-$G3+1)/$G3)+50*(LOG($G3/$G3)),100*(($G3-Q3+1)/$G3)+50*(LOG($G3/Q3))))</f>
        <v>130.10299956639813</v>
      </c>
      <c r="S3" s="21" t="s">
        <v>200</v>
      </c>
      <c r="T3" s="173">
        <f t="shared" ref="T3:T12" si="5">IF(OR(S3="DSQ",S3="RAF",S3="DNC",S3="DPG"),0,IF(OR(S3="DNS",S3="DNF"),100*(($G3-$G3+1)/$G3)+50*(LOG($G3/$G3)),100*(($G3-S3+1)/$G3)+50*(LOG($G3/S3))))</f>
        <v>130.10299956639813</v>
      </c>
      <c r="U3" s="174">
        <f t="shared" ref="U3:U12" si="6">J3+L3+N3+T3+P3+R3</f>
        <v>780.61799739838875</v>
      </c>
      <c r="W3" s="218" t="s">
        <v>200</v>
      </c>
      <c r="X3" s="219" t="s">
        <v>362</v>
      </c>
      <c r="Y3" s="147" t="s">
        <v>411</v>
      </c>
      <c r="Z3" s="147" t="s">
        <v>1284</v>
      </c>
      <c r="AA3" s="41" t="s">
        <v>1285</v>
      </c>
      <c r="AB3" s="288" t="s">
        <v>200</v>
      </c>
      <c r="AC3" s="111" t="s">
        <v>200</v>
      </c>
      <c r="AD3" s="1" t="s">
        <v>201</v>
      </c>
      <c r="AE3" s="1" t="s">
        <v>201</v>
      </c>
      <c r="AF3" s="1" t="s">
        <v>201</v>
      </c>
      <c r="AG3" s="1" t="s">
        <v>200</v>
      </c>
      <c r="AH3" s="23" t="s">
        <v>223</v>
      </c>
      <c r="AI3" s="1" t="s">
        <v>223</v>
      </c>
    </row>
    <row r="4" spans="1:35" x14ac:dyDescent="0.2">
      <c r="A4" s="60">
        <v>2</v>
      </c>
      <c r="B4" s="46" t="s">
        <v>362</v>
      </c>
      <c r="C4" s="82" t="s">
        <v>411</v>
      </c>
      <c r="D4" s="135" t="s">
        <v>1284</v>
      </c>
      <c r="F4" s="60" t="s">
        <v>200</v>
      </c>
      <c r="G4" s="74">
        <v>6</v>
      </c>
      <c r="H4" s="231" t="s">
        <v>1285</v>
      </c>
      <c r="I4" s="21" t="s">
        <v>200</v>
      </c>
      <c r="J4" s="173">
        <f t="shared" si="0"/>
        <v>138.90756251918219</v>
      </c>
      <c r="K4" s="21" t="s">
        <v>200</v>
      </c>
      <c r="L4" s="173">
        <f t="shared" si="1"/>
        <v>138.90756251918219</v>
      </c>
      <c r="M4" s="21" t="s">
        <v>201</v>
      </c>
      <c r="N4" s="173">
        <f t="shared" si="2"/>
        <v>107.18939606931647</v>
      </c>
      <c r="O4" s="21" t="s">
        <v>201</v>
      </c>
      <c r="P4" s="173">
        <f t="shared" si="3"/>
        <v>107.18939606931647</v>
      </c>
      <c r="Q4" s="21" t="s">
        <v>201</v>
      </c>
      <c r="R4" s="173">
        <f t="shared" si="4"/>
        <v>107.18939606931647</v>
      </c>
      <c r="S4" s="21" t="s">
        <v>200</v>
      </c>
      <c r="T4" s="173">
        <f t="shared" si="5"/>
        <v>138.90756251918219</v>
      </c>
      <c r="U4" s="174">
        <f t="shared" si="6"/>
        <v>738.29087576549591</v>
      </c>
      <c r="W4" s="218" t="s">
        <v>201</v>
      </c>
      <c r="X4" s="219" t="s">
        <v>264</v>
      </c>
      <c r="Y4" s="147" t="s">
        <v>1286</v>
      </c>
      <c r="Z4" s="147" t="s">
        <v>1287</v>
      </c>
      <c r="AA4" s="41" t="s">
        <v>1285</v>
      </c>
      <c r="AB4" s="288" t="s">
        <v>201</v>
      </c>
      <c r="AC4" s="111" t="s">
        <v>201</v>
      </c>
      <c r="AD4" s="1" t="s">
        <v>200</v>
      </c>
      <c r="AE4" s="1" t="s">
        <v>200</v>
      </c>
      <c r="AF4" s="1" t="s">
        <v>200</v>
      </c>
      <c r="AG4" s="1" t="s">
        <v>202</v>
      </c>
      <c r="AH4" s="23" t="s">
        <v>199</v>
      </c>
      <c r="AI4" s="1" t="s">
        <v>199</v>
      </c>
    </row>
    <row r="5" spans="1:35" x14ac:dyDescent="0.2">
      <c r="A5" s="60">
        <v>3</v>
      </c>
      <c r="B5" s="46" t="s">
        <v>264</v>
      </c>
      <c r="C5" s="82" t="s">
        <v>1286</v>
      </c>
      <c r="D5" s="135" t="s">
        <v>1287</v>
      </c>
      <c r="F5" s="60" t="s">
        <v>201</v>
      </c>
      <c r="G5" s="74">
        <v>6</v>
      </c>
      <c r="H5" s="231" t="s">
        <v>1285</v>
      </c>
      <c r="I5" s="21" t="s">
        <v>201</v>
      </c>
      <c r="J5" s="173">
        <f t="shared" si="0"/>
        <v>107.18939606931647</v>
      </c>
      <c r="K5" s="21" t="s">
        <v>201</v>
      </c>
      <c r="L5" s="173">
        <f t="shared" si="1"/>
        <v>107.18939606931647</v>
      </c>
      <c r="M5" s="21" t="s">
        <v>200</v>
      </c>
      <c r="N5" s="173">
        <f t="shared" si="2"/>
        <v>138.90756251918219</v>
      </c>
      <c r="O5" s="21" t="s">
        <v>200</v>
      </c>
      <c r="P5" s="173">
        <f t="shared" si="3"/>
        <v>138.90756251918219</v>
      </c>
      <c r="Q5" s="21" t="s">
        <v>200</v>
      </c>
      <c r="R5" s="173">
        <f t="shared" si="4"/>
        <v>138.90756251918219</v>
      </c>
      <c r="S5" s="21" t="s">
        <v>202</v>
      </c>
      <c r="T5" s="173">
        <f t="shared" si="5"/>
        <v>81.71816644986572</v>
      </c>
      <c r="U5" s="174">
        <f t="shared" si="6"/>
        <v>712.81964614604522</v>
      </c>
      <c r="W5" s="218" t="s">
        <v>202</v>
      </c>
      <c r="X5" s="219" t="s">
        <v>566</v>
      </c>
      <c r="Y5" s="147" t="s">
        <v>1288</v>
      </c>
      <c r="Z5" s="147" t="s">
        <v>1289</v>
      </c>
      <c r="AA5" s="41" t="s">
        <v>1285</v>
      </c>
      <c r="AB5" s="288" t="s">
        <v>202</v>
      </c>
      <c r="AC5" s="111" t="s">
        <v>202</v>
      </c>
      <c r="AD5" s="1" t="s">
        <v>202</v>
      </c>
      <c r="AE5" s="1" t="s">
        <v>202</v>
      </c>
      <c r="AF5" s="1" t="s">
        <v>203</v>
      </c>
      <c r="AG5" s="1" t="s">
        <v>201</v>
      </c>
      <c r="AH5" s="23" t="s">
        <v>331</v>
      </c>
      <c r="AI5" s="1" t="s">
        <v>331</v>
      </c>
    </row>
    <row r="6" spans="1:35" x14ac:dyDescent="0.2">
      <c r="A6" s="60">
        <v>4</v>
      </c>
      <c r="B6" s="46" t="s">
        <v>1298</v>
      </c>
      <c r="C6" s="82" t="s">
        <v>1299</v>
      </c>
      <c r="D6" s="135" t="s">
        <v>1300</v>
      </c>
      <c r="F6" s="60" t="s">
        <v>201</v>
      </c>
      <c r="G6" s="74">
        <v>4</v>
      </c>
      <c r="H6" s="231" t="s">
        <v>34</v>
      </c>
      <c r="I6" s="21" t="s">
        <v>201</v>
      </c>
      <c r="J6" s="173">
        <f t="shared" si="0"/>
        <v>90.051499783199063</v>
      </c>
      <c r="K6" s="21" t="s">
        <v>201</v>
      </c>
      <c r="L6" s="173">
        <f t="shared" si="1"/>
        <v>90.051499783199063</v>
      </c>
      <c r="M6" s="21" t="s">
        <v>201</v>
      </c>
      <c r="N6" s="173">
        <f t="shared" si="2"/>
        <v>90.051499783199063</v>
      </c>
      <c r="O6" s="21" t="s">
        <v>201</v>
      </c>
      <c r="P6" s="173">
        <f t="shared" si="3"/>
        <v>90.051499783199063</v>
      </c>
      <c r="Q6" s="21" t="s">
        <v>202</v>
      </c>
      <c r="R6" s="173">
        <f t="shared" si="4"/>
        <v>56.246936830414995</v>
      </c>
      <c r="S6" s="21" t="s">
        <v>201</v>
      </c>
      <c r="T6" s="173">
        <f t="shared" si="5"/>
        <v>90.051499783199063</v>
      </c>
      <c r="U6" s="174">
        <f t="shared" si="6"/>
        <v>506.50443574641031</v>
      </c>
      <c r="W6" s="218" t="s">
        <v>203</v>
      </c>
      <c r="X6" s="219" t="s">
        <v>1290</v>
      </c>
      <c r="Y6" s="147" t="s">
        <v>1291</v>
      </c>
      <c r="Z6" s="147" t="s">
        <v>1292</v>
      </c>
      <c r="AA6" s="41" t="s">
        <v>1285</v>
      </c>
      <c r="AB6" s="288" t="s">
        <v>203</v>
      </c>
      <c r="AC6" s="111" t="s">
        <v>204</v>
      </c>
      <c r="AD6" s="1" t="s">
        <v>204</v>
      </c>
      <c r="AE6" s="1" t="s">
        <v>203</v>
      </c>
      <c r="AF6" s="1" t="s">
        <v>202</v>
      </c>
      <c r="AG6" s="1" t="s">
        <v>203</v>
      </c>
      <c r="AH6" s="23" t="s">
        <v>366</v>
      </c>
      <c r="AI6" s="1" t="s">
        <v>366</v>
      </c>
    </row>
    <row r="7" spans="1:35" x14ac:dyDescent="0.2">
      <c r="A7" s="60">
        <v>5</v>
      </c>
      <c r="B7" s="46" t="s">
        <v>566</v>
      </c>
      <c r="C7" s="82" t="s">
        <v>1288</v>
      </c>
      <c r="D7" s="135" t="s">
        <v>1289</v>
      </c>
      <c r="F7" s="60" t="s">
        <v>202</v>
      </c>
      <c r="G7" s="74">
        <v>6</v>
      </c>
      <c r="H7" s="231" t="s">
        <v>1285</v>
      </c>
      <c r="I7" s="21" t="s">
        <v>202</v>
      </c>
      <c r="J7" s="173">
        <f t="shared" si="0"/>
        <v>81.71816644986572</v>
      </c>
      <c r="K7" s="21" t="s">
        <v>202</v>
      </c>
      <c r="L7" s="173">
        <f t="shared" si="1"/>
        <v>81.71816644986572</v>
      </c>
      <c r="M7" s="21" t="s">
        <v>202</v>
      </c>
      <c r="N7" s="173">
        <f t="shared" si="2"/>
        <v>81.71816644986572</v>
      </c>
      <c r="O7" s="21" t="s">
        <v>202</v>
      </c>
      <c r="P7" s="173">
        <f t="shared" si="3"/>
        <v>81.71816644986572</v>
      </c>
      <c r="Q7" s="21" t="s">
        <v>203</v>
      </c>
      <c r="R7" s="173">
        <f t="shared" si="4"/>
        <v>58.80456295278406</v>
      </c>
      <c r="S7" s="21" t="s">
        <v>201</v>
      </c>
      <c r="T7" s="173">
        <f t="shared" si="5"/>
        <v>107.18939606931647</v>
      </c>
      <c r="U7" s="174">
        <f t="shared" si="6"/>
        <v>492.86662482156339</v>
      </c>
      <c r="W7" s="218" t="s">
        <v>204</v>
      </c>
      <c r="X7" s="219" t="s">
        <v>1293</v>
      </c>
      <c r="Y7" s="147" t="s">
        <v>555</v>
      </c>
      <c r="Z7" s="147"/>
      <c r="AA7" s="41" t="s">
        <v>1285</v>
      </c>
      <c r="AB7" s="288" t="s">
        <v>204</v>
      </c>
      <c r="AC7" s="111" t="s">
        <v>203</v>
      </c>
      <c r="AD7" s="1" t="s">
        <v>203</v>
      </c>
      <c r="AE7" s="1" t="s">
        <v>204</v>
      </c>
      <c r="AF7" s="1" t="s">
        <v>204</v>
      </c>
      <c r="AG7" s="1" t="s">
        <v>204</v>
      </c>
      <c r="AH7" s="23" t="s">
        <v>1294</v>
      </c>
      <c r="AI7" s="1" t="s">
        <v>1294</v>
      </c>
    </row>
    <row r="8" spans="1:35" x14ac:dyDescent="0.2">
      <c r="A8" s="60">
        <v>6</v>
      </c>
      <c r="B8" s="46" t="s">
        <v>1290</v>
      </c>
      <c r="C8" s="82" t="s">
        <v>1291</v>
      </c>
      <c r="D8" s="135" t="s">
        <v>1292</v>
      </c>
      <c r="F8" s="60" t="s">
        <v>203</v>
      </c>
      <c r="G8" s="74">
        <v>6</v>
      </c>
      <c r="H8" s="231" t="s">
        <v>1285</v>
      </c>
      <c r="I8" s="21" t="s">
        <v>203</v>
      </c>
      <c r="J8" s="173">
        <f t="shared" si="0"/>
        <v>58.80456295278406</v>
      </c>
      <c r="K8" s="21" t="s">
        <v>204</v>
      </c>
      <c r="L8" s="173">
        <f t="shared" si="1"/>
        <v>37.29239563571457</v>
      </c>
      <c r="M8" s="21" t="s">
        <v>204</v>
      </c>
      <c r="N8" s="173">
        <f t="shared" si="2"/>
        <v>37.29239563571457</v>
      </c>
      <c r="O8" s="21" t="s">
        <v>203</v>
      </c>
      <c r="P8" s="173">
        <f t="shared" si="3"/>
        <v>58.80456295278406</v>
      </c>
      <c r="Q8" s="21" t="s">
        <v>202</v>
      </c>
      <c r="R8" s="173">
        <f t="shared" si="4"/>
        <v>81.71816644986572</v>
      </c>
      <c r="S8" s="21" t="s">
        <v>203</v>
      </c>
      <c r="T8" s="173">
        <f t="shared" si="5"/>
        <v>58.80456295278406</v>
      </c>
      <c r="U8" s="174">
        <f t="shared" si="6"/>
        <v>332.71664657964709</v>
      </c>
      <c r="W8" s="218" t="s">
        <v>205</v>
      </c>
      <c r="X8" s="219" t="s">
        <v>1295</v>
      </c>
      <c r="Y8" s="147" t="s">
        <v>1296</v>
      </c>
      <c r="Z8" s="147"/>
      <c r="AA8" s="41" t="s">
        <v>1285</v>
      </c>
      <c r="AB8" s="288" t="s">
        <v>25</v>
      </c>
      <c r="AC8" s="111" t="s">
        <v>25</v>
      </c>
      <c r="AD8" s="1" t="s">
        <v>25</v>
      </c>
      <c r="AE8" s="1" t="s">
        <v>25</v>
      </c>
      <c r="AF8" s="1" t="s">
        <v>25</v>
      </c>
      <c r="AG8" s="1" t="s">
        <v>25</v>
      </c>
      <c r="AH8" s="23" t="s">
        <v>374</v>
      </c>
      <c r="AI8" s="1" t="s">
        <v>374</v>
      </c>
    </row>
    <row r="9" spans="1:35" x14ac:dyDescent="0.2">
      <c r="A9" s="60">
        <v>7</v>
      </c>
      <c r="B9" s="46" t="s">
        <v>1301</v>
      </c>
      <c r="C9" s="82" t="s">
        <v>87</v>
      </c>
      <c r="D9" s="135" t="s">
        <v>1302</v>
      </c>
      <c r="F9" s="60" t="s">
        <v>202</v>
      </c>
      <c r="G9" s="74">
        <v>4</v>
      </c>
      <c r="H9" s="231" t="s">
        <v>34</v>
      </c>
      <c r="I9" s="21" t="s">
        <v>202</v>
      </c>
      <c r="J9" s="173">
        <f t="shared" si="0"/>
        <v>56.246936830414995</v>
      </c>
      <c r="K9" s="21" t="s">
        <v>24</v>
      </c>
      <c r="L9" s="173">
        <f t="shared" si="1"/>
        <v>25</v>
      </c>
      <c r="M9" s="21" t="s">
        <v>25</v>
      </c>
      <c r="N9" s="173">
        <f t="shared" si="2"/>
        <v>0</v>
      </c>
      <c r="O9" s="21" t="s">
        <v>202</v>
      </c>
      <c r="P9" s="173">
        <f t="shared" si="3"/>
        <v>56.246936830414995</v>
      </c>
      <c r="Q9" s="21" t="s">
        <v>201</v>
      </c>
      <c r="R9" s="173">
        <f t="shared" si="4"/>
        <v>90.051499783199063</v>
      </c>
      <c r="S9" s="21" t="s">
        <v>202</v>
      </c>
      <c r="T9" s="173">
        <f t="shared" si="5"/>
        <v>56.246936830414995</v>
      </c>
      <c r="U9" s="174">
        <f t="shared" si="6"/>
        <v>283.79231027444405</v>
      </c>
      <c r="W9" s="282" t="s">
        <v>200</v>
      </c>
      <c r="X9" s="283">
        <v>77</v>
      </c>
      <c r="Y9" s="284" t="s">
        <v>486</v>
      </c>
      <c r="Z9" s="284" t="s">
        <v>1297</v>
      </c>
      <c r="AA9" s="285" t="s">
        <v>55</v>
      </c>
      <c r="AB9" s="289" t="s">
        <v>200</v>
      </c>
      <c r="AC9" s="286" t="s">
        <v>200</v>
      </c>
      <c r="AD9" s="287" t="s">
        <v>200</v>
      </c>
      <c r="AE9" s="287" t="s">
        <v>200</v>
      </c>
      <c r="AF9" s="287" t="s">
        <v>200</v>
      </c>
      <c r="AG9" s="287" t="s">
        <v>200</v>
      </c>
      <c r="AH9" s="290" t="s">
        <v>205</v>
      </c>
      <c r="AI9" s="287" t="s">
        <v>205</v>
      </c>
    </row>
    <row r="10" spans="1:35" x14ac:dyDescent="0.2">
      <c r="A10" s="60">
        <v>8</v>
      </c>
      <c r="B10" s="46" t="s">
        <v>1293</v>
      </c>
      <c r="C10" s="82" t="s">
        <v>555</v>
      </c>
      <c r="D10" s="135"/>
      <c r="F10" s="60" t="s">
        <v>204</v>
      </c>
      <c r="G10" s="74">
        <v>6</v>
      </c>
      <c r="H10" s="231" t="s">
        <v>1285</v>
      </c>
      <c r="I10" s="21" t="s">
        <v>204</v>
      </c>
      <c r="J10" s="173">
        <f t="shared" si="0"/>
        <v>37.29239563571457</v>
      </c>
      <c r="K10" s="21" t="s">
        <v>203</v>
      </c>
      <c r="L10" s="173">
        <f t="shared" si="1"/>
        <v>58.80456295278406</v>
      </c>
      <c r="M10" s="21" t="s">
        <v>203</v>
      </c>
      <c r="N10" s="173">
        <f t="shared" si="2"/>
        <v>58.80456295278406</v>
      </c>
      <c r="O10" s="21" t="s">
        <v>204</v>
      </c>
      <c r="P10" s="173">
        <f t="shared" si="3"/>
        <v>37.29239563571457</v>
      </c>
      <c r="Q10" s="21" t="s">
        <v>204</v>
      </c>
      <c r="R10" s="173">
        <f t="shared" si="4"/>
        <v>37.29239563571457</v>
      </c>
      <c r="S10" s="21" t="s">
        <v>204</v>
      </c>
      <c r="T10" s="173">
        <f t="shared" si="5"/>
        <v>37.29239563571457</v>
      </c>
      <c r="U10" s="174">
        <f t="shared" si="6"/>
        <v>266.77870844842641</v>
      </c>
      <c r="W10" s="282" t="s">
        <v>201</v>
      </c>
      <c r="X10" s="283" t="s">
        <v>1298</v>
      </c>
      <c r="Y10" s="284" t="s">
        <v>1299</v>
      </c>
      <c r="Z10" s="284" t="s">
        <v>1300</v>
      </c>
      <c r="AA10" s="285" t="s">
        <v>55</v>
      </c>
      <c r="AB10" s="289" t="s">
        <v>201</v>
      </c>
      <c r="AC10" s="286" t="s">
        <v>201</v>
      </c>
      <c r="AD10" s="287" t="s">
        <v>201</v>
      </c>
      <c r="AE10" s="287" t="s">
        <v>201</v>
      </c>
      <c r="AF10" s="287" t="s">
        <v>202</v>
      </c>
      <c r="AG10" s="287" t="s">
        <v>201</v>
      </c>
      <c r="AH10" s="290" t="s">
        <v>239</v>
      </c>
      <c r="AI10" s="287" t="s">
        <v>239</v>
      </c>
    </row>
    <row r="11" spans="1:35" x14ac:dyDescent="0.2">
      <c r="A11" s="60">
        <v>9</v>
      </c>
      <c r="B11" s="46" t="s">
        <v>1304</v>
      </c>
      <c r="C11" s="82" t="s">
        <v>1305</v>
      </c>
      <c r="D11" s="135" t="s">
        <v>1306</v>
      </c>
      <c r="F11" s="60" t="s">
        <v>203</v>
      </c>
      <c r="G11" s="74">
        <v>4</v>
      </c>
      <c r="H11" s="231" t="s">
        <v>34</v>
      </c>
      <c r="I11" s="21" t="s">
        <v>24</v>
      </c>
      <c r="J11" s="173">
        <f t="shared" si="0"/>
        <v>25</v>
      </c>
      <c r="K11" s="21" t="s">
        <v>24</v>
      </c>
      <c r="L11" s="173">
        <f t="shared" si="1"/>
        <v>25</v>
      </c>
      <c r="M11" s="21" t="s">
        <v>202</v>
      </c>
      <c r="N11" s="173">
        <f t="shared" si="2"/>
        <v>56.246936830414995</v>
      </c>
      <c r="O11" s="21" t="s">
        <v>24</v>
      </c>
      <c r="P11" s="173">
        <f t="shared" si="3"/>
        <v>25</v>
      </c>
      <c r="Q11" s="21" t="s">
        <v>24</v>
      </c>
      <c r="R11" s="173">
        <f t="shared" si="4"/>
        <v>25</v>
      </c>
      <c r="S11" s="21" t="s">
        <v>25</v>
      </c>
      <c r="T11" s="173">
        <f t="shared" si="5"/>
        <v>0</v>
      </c>
      <c r="U11" s="174">
        <f t="shared" si="6"/>
        <v>156.246936830415</v>
      </c>
      <c r="W11" s="282" t="s">
        <v>202</v>
      </c>
      <c r="X11" s="283" t="s">
        <v>1301</v>
      </c>
      <c r="Y11" s="284" t="s">
        <v>87</v>
      </c>
      <c r="Z11" s="284" t="s">
        <v>1302</v>
      </c>
      <c r="AA11" s="285" t="s">
        <v>55</v>
      </c>
      <c r="AB11" s="289" t="s">
        <v>202</v>
      </c>
      <c r="AC11" s="286" t="s">
        <v>24</v>
      </c>
      <c r="AD11" s="287" t="s">
        <v>25</v>
      </c>
      <c r="AE11" s="287" t="s">
        <v>202</v>
      </c>
      <c r="AF11" s="287" t="s">
        <v>201</v>
      </c>
      <c r="AG11" s="287" t="s">
        <v>202</v>
      </c>
      <c r="AH11" s="290" t="s">
        <v>1303</v>
      </c>
      <c r="AI11" s="287" t="s">
        <v>1303</v>
      </c>
    </row>
    <row r="12" spans="1:35" x14ac:dyDescent="0.2">
      <c r="A12" s="60">
        <v>10</v>
      </c>
      <c r="B12" s="46" t="s">
        <v>1295</v>
      </c>
      <c r="C12" s="82" t="s">
        <v>1296</v>
      </c>
      <c r="D12" s="135"/>
      <c r="F12" s="60" t="s">
        <v>205</v>
      </c>
      <c r="G12" s="74">
        <v>6</v>
      </c>
      <c r="H12" s="231" t="s">
        <v>1285</v>
      </c>
      <c r="I12" s="21" t="s">
        <v>25</v>
      </c>
      <c r="J12" s="173">
        <f t="shared" si="0"/>
        <v>0</v>
      </c>
      <c r="K12" s="21" t="s">
        <v>25</v>
      </c>
      <c r="L12" s="173">
        <f t="shared" si="1"/>
        <v>0</v>
      </c>
      <c r="M12" s="21" t="s">
        <v>25</v>
      </c>
      <c r="N12" s="173">
        <f t="shared" si="2"/>
        <v>0</v>
      </c>
      <c r="O12" s="21" t="s">
        <v>25</v>
      </c>
      <c r="P12" s="173">
        <f t="shared" si="3"/>
        <v>0</v>
      </c>
      <c r="Q12" s="21" t="s">
        <v>25</v>
      </c>
      <c r="R12" s="173">
        <f t="shared" si="4"/>
        <v>0</v>
      </c>
      <c r="S12" s="21" t="s">
        <v>25</v>
      </c>
      <c r="T12" s="173">
        <f t="shared" si="5"/>
        <v>0</v>
      </c>
      <c r="U12" s="174">
        <f t="shared" si="6"/>
        <v>0</v>
      </c>
      <c r="W12" s="282" t="s">
        <v>203</v>
      </c>
      <c r="X12" s="283" t="s">
        <v>1304</v>
      </c>
      <c r="Y12" s="284" t="s">
        <v>1305</v>
      </c>
      <c r="Z12" s="284" t="s">
        <v>1306</v>
      </c>
      <c r="AA12" s="285" t="s">
        <v>55</v>
      </c>
      <c r="AB12" s="286" t="s">
        <v>24</v>
      </c>
      <c r="AC12" s="286" t="s">
        <v>24</v>
      </c>
      <c r="AD12" s="287" t="s">
        <v>202</v>
      </c>
      <c r="AE12" s="287" t="s">
        <v>24</v>
      </c>
      <c r="AF12" s="287" t="s">
        <v>24</v>
      </c>
      <c r="AG12" s="287" t="s">
        <v>25</v>
      </c>
      <c r="AH12" s="290" t="s">
        <v>1294</v>
      </c>
      <c r="AI12" s="287" t="s">
        <v>1294</v>
      </c>
    </row>
    <row r="15" spans="1:35" x14ac:dyDescent="0.2">
      <c r="J15" s="23"/>
      <c r="L15" s="23"/>
      <c r="N15" s="23"/>
      <c r="P15"/>
      <c r="Q15" s="41"/>
      <c r="R15"/>
      <c r="S15"/>
      <c r="T15"/>
      <c r="U15" s="41"/>
      <c r="W15"/>
      <c r="AA15"/>
    </row>
    <row r="16" spans="1:35" x14ac:dyDescent="0.2">
      <c r="J16" s="23"/>
      <c r="L16" s="23"/>
      <c r="N16" s="23"/>
      <c r="P16"/>
      <c r="Q16" s="41"/>
      <c r="R16"/>
      <c r="S16"/>
      <c r="T16"/>
      <c r="U16" s="41"/>
      <c r="W16"/>
      <c r="AA16"/>
    </row>
    <row r="17" spans="10:27" x14ac:dyDescent="0.2">
      <c r="J17" s="23"/>
      <c r="L17" s="23"/>
      <c r="N17" s="23"/>
      <c r="P17"/>
      <c r="Q17" s="41"/>
      <c r="R17"/>
      <c r="S17"/>
      <c r="T17"/>
      <c r="U17" s="41"/>
      <c r="W17"/>
      <c r="AA17"/>
    </row>
    <row r="18" spans="10:27" x14ac:dyDescent="0.2">
      <c r="J18" s="23"/>
      <c r="L18" s="23"/>
      <c r="N18" s="23"/>
      <c r="P18"/>
      <c r="Q18" s="41"/>
      <c r="R18"/>
      <c r="S18"/>
      <c r="T18"/>
      <c r="U18" s="41"/>
      <c r="W18"/>
      <c r="AA18"/>
    </row>
    <row r="19" spans="10:27" x14ac:dyDescent="0.2">
      <c r="J19" s="23"/>
      <c r="L19" s="23"/>
      <c r="N19" s="23"/>
      <c r="P19"/>
      <c r="Q19" s="41"/>
      <c r="R19"/>
      <c r="S19"/>
      <c r="T19"/>
      <c r="U19" s="41"/>
      <c r="W19"/>
      <c r="AA19"/>
    </row>
    <row r="20" spans="10:27" x14ac:dyDescent="0.2">
      <c r="J20" s="23"/>
      <c r="L20" s="23"/>
      <c r="N20" s="23"/>
      <c r="P20"/>
      <c r="Q20" s="41"/>
      <c r="R20"/>
      <c r="S20"/>
      <c r="T20"/>
      <c r="U20" s="41"/>
      <c r="W20"/>
      <c r="AA20"/>
    </row>
    <row r="21" spans="10:27" x14ac:dyDescent="0.2">
      <c r="J21" s="23"/>
      <c r="L21" s="23"/>
      <c r="N21" s="23"/>
      <c r="P21"/>
      <c r="Q21" s="41"/>
      <c r="R21"/>
      <c r="S21"/>
      <c r="T21"/>
      <c r="U21" s="41"/>
      <c r="W21"/>
      <c r="AA21"/>
    </row>
    <row r="22" spans="10:27" x14ac:dyDescent="0.2">
      <c r="J22" s="23"/>
      <c r="L22" s="23"/>
      <c r="N22" s="23"/>
      <c r="P22"/>
      <c r="Q22" s="41"/>
      <c r="R22"/>
      <c r="S22"/>
      <c r="T22"/>
      <c r="U22" s="41"/>
      <c r="W22"/>
      <c r="AA22"/>
    </row>
    <row r="23" spans="10:27" x14ac:dyDescent="0.2">
      <c r="J23" s="23"/>
      <c r="L23" s="23"/>
      <c r="N23" s="23"/>
      <c r="P23"/>
      <c r="Q23" s="41"/>
      <c r="R23"/>
      <c r="S23"/>
      <c r="T23"/>
      <c r="U23" s="41"/>
      <c r="W23"/>
      <c r="AA23"/>
    </row>
    <row r="24" spans="10:27" x14ac:dyDescent="0.2">
      <c r="J24" s="23"/>
      <c r="L24" s="23"/>
      <c r="N24" s="23"/>
      <c r="P24"/>
      <c r="Q24" s="41"/>
      <c r="R24"/>
      <c r="S24"/>
      <c r="T24"/>
      <c r="U24" s="41"/>
      <c r="W24"/>
      <c r="AA24"/>
    </row>
    <row r="25" spans="10:27" x14ac:dyDescent="0.2">
      <c r="K25" s="25"/>
      <c r="M25" s="25"/>
      <c r="R25"/>
      <c r="S25" s="41"/>
      <c r="T25"/>
      <c r="U25"/>
      <c r="AA25"/>
    </row>
    <row r="26" spans="10:27" x14ac:dyDescent="0.2">
      <c r="K26" s="25"/>
      <c r="M26" s="25"/>
      <c r="N26" s="23"/>
      <c r="O26" s="25"/>
      <c r="P26" s="23"/>
      <c r="Q26" s="25"/>
      <c r="R26" s="23"/>
      <c r="S26"/>
      <c r="T26" s="41"/>
      <c r="U26"/>
      <c r="W26"/>
      <c r="X26" s="41"/>
      <c r="AA26"/>
    </row>
    <row r="27" spans="10:27" x14ac:dyDescent="0.2">
      <c r="K27" s="25"/>
      <c r="M27" s="25"/>
      <c r="N27" s="23"/>
      <c r="O27" s="25"/>
      <c r="P27" s="23"/>
      <c r="Q27" s="25"/>
      <c r="R27" s="23"/>
      <c r="S27"/>
      <c r="T27" s="41"/>
      <c r="U27"/>
      <c r="W27"/>
      <c r="X27" s="41"/>
      <c r="AA27"/>
    </row>
    <row r="28" spans="10:27" x14ac:dyDescent="0.2">
      <c r="K28" s="25"/>
      <c r="L28" s="23"/>
      <c r="T28"/>
      <c r="U28" s="41"/>
      <c r="W28"/>
      <c r="Y28" s="41"/>
      <c r="AA28"/>
    </row>
  </sheetData>
  <sortState xmlns:xlrd2="http://schemas.microsoft.com/office/spreadsheetml/2017/richdata2" ref="B3:U12">
    <sortCondition descending="1" ref="U3:U12"/>
  </sortState>
  <mergeCells count="6">
    <mergeCell ref="I2:J2"/>
    <mergeCell ref="K2:L2"/>
    <mergeCell ref="M2:N2"/>
    <mergeCell ref="S2:T2"/>
    <mergeCell ref="O2:P2"/>
    <mergeCell ref="Q2:R2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134"/>
  <sheetViews>
    <sheetView zoomScale="80" zoomScaleNormal="80" workbookViewId="0"/>
  </sheetViews>
  <sheetFormatPr baseColWidth="10" defaultColWidth="11.5703125" defaultRowHeight="12.75" x14ac:dyDescent="0.2"/>
  <cols>
    <col min="1" max="1" width="5.5703125" style="41" customWidth="1"/>
    <col min="2" max="2" width="14.42578125" style="41" customWidth="1"/>
    <col min="3" max="3" width="22.140625" customWidth="1"/>
    <col min="4" max="4" width="26.7109375" style="120" customWidth="1"/>
    <col min="5" max="5" width="0.85546875" customWidth="1"/>
    <col min="6" max="6" width="9.42578125" style="1" bestFit="1" customWidth="1"/>
    <col min="7" max="7" width="7.42578125" style="25" customWidth="1"/>
    <col min="8" max="8" width="8.7109375" style="17" customWidth="1"/>
    <col min="9" max="9" width="6.140625" style="22" customWidth="1"/>
    <col min="10" max="10" width="5.5703125" style="121" customWidth="1"/>
    <col min="11" max="11" width="5.7109375" style="23" customWidth="1"/>
    <col min="12" max="12" width="5.5703125" style="25" customWidth="1"/>
    <col min="13" max="13" width="6.28515625" style="23" bestFit="1" customWidth="1"/>
    <col min="14" max="14" width="5.5703125" style="25" customWidth="1"/>
    <col min="15" max="15" width="6.28515625" style="23" bestFit="1" customWidth="1"/>
    <col min="16" max="16" width="5.5703125" style="25" customWidth="1"/>
    <col min="17" max="17" width="11.7109375" style="23" bestFit="1" customWidth="1"/>
    <col min="18" max="18" width="11.28515625" customWidth="1"/>
    <col min="19" max="19" width="7.5703125" style="229" customWidth="1"/>
    <col min="20" max="20" width="1.42578125" customWidth="1"/>
    <col min="21" max="21" width="6.85546875" style="41" customWidth="1"/>
    <col min="22" max="22" width="11.42578125" style="41" customWidth="1"/>
    <col min="23" max="23" width="25.5703125" bestFit="1" customWidth="1"/>
    <col min="24" max="24" width="28.28515625" customWidth="1"/>
    <col min="25" max="25" width="7.85546875" style="41" customWidth="1"/>
    <col min="26" max="26" width="7.85546875" style="229" customWidth="1"/>
    <col min="27" max="27" width="8.5703125" style="47" customWidth="1"/>
    <col min="28" max="31" width="8.5703125" customWidth="1"/>
    <col min="33" max="36" width="11.5703125" style="41"/>
  </cols>
  <sheetData>
    <row r="1" spans="1:36" s="17" customFormat="1" ht="21" customHeight="1" x14ac:dyDescent="0.2">
      <c r="A1" s="1"/>
      <c r="B1" s="87" t="s">
        <v>1479</v>
      </c>
      <c r="D1" s="122"/>
      <c r="F1" s="1"/>
      <c r="G1" s="25"/>
      <c r="I1" s="22"/>
      <c r="J1" s="121"/>
      <c r="K1" s="23"/>
      <c r="L1" s="25"/>
      <c r="M1" s="23"/>
      <c r="N1" s="25"/>
      <c r="O1" s="23"/>
      <c r="P1" s="25"/>
      <c r="Q1" s="23"/>
      <c r="S1" s="111"/>
      <c r="U1" s="291"/>
      <c r="V1" s="41"/>
      <c r="W1" s="201" t="s">
        <v>80</v>
      </c>
      <c r="X1" s="292"/>
      <c r="Y1" s="291"/>
      <c r="Z1" s="293"/>
      <c r="AA1" s="22"/>
      <c r="AG1" s="1"/>
      <c r="AH1" s="1"/>
      <c r="AI1" s="1"/>
      <c r="AJ1" s="1"/>
    </row>
    <row r="2" spans="1:36" s="17" customFormat="1" ht="24" customHeight="1" x14ac:dyDescent="0.2">
      <c r="A2" s="18" t="s">
        <v>19</v>
      </c>
      <c r="B2" s="18" t="s">
        <v>20</v>
      </c>
      <c r="C2" s="18" t="s">
        <v>21</v>
      </c>
      <c r="D2" s="18" t="s">
        <v>30</v>
      </c>
      <c r="F2" s="18" t="s">
        <v>28</v>
      </c>
      <c r="G2" s="18" t="s">
        <v>27</v>
      </c>
      <c r="H2" s="18" t="s">
        <v>23</v>
      </c>
      <c r="I2" s="344" t="s">
        <v>31</v>
      </c>
      <c r="J2" s="345"/>
      <c r="K2" s="344" t="s">
        <v>32</v>
      </c>
      <c r="L2" s="345"/>
      <c r="M2" s="344" t="s">
        <v>33</v>
      </c>
      <c r="N2" s="345"/>
      <c r="O2" s="344" t="s">
        <v>14</v>
      </c>
      <c r="P2" s="345"/>
      <c r="Q2" s="18" t="s">
        <v>29</v>
      </c>
      <c r="S2" s="130" t="s">
        <v>281</v>
      </c>
      <c r="U2" s="101" t="s">
        <v>19</v>
      </c>
      <c r="V2" s="101" t="s">
        <v>395</v>
      </c>
      <c r="W2" s="101" t="s">
        <v>21</v>
      </c>
      <c r="X2" s="101" t="s">
        <v>73</v>
      </c>
      <c r="Y2" s="101" t="s">
        <v>3</v>
      </c>
      <c r="Z2" s="101" t="s">
        <v>334</v>
      </c>
      <c r="AA2" s="101" t="s">
        <v>153</v>
      </c>
      <c r="AB2" s="101" t="s">
        <v>1309</v>
      </c>
      <c r="AC2" s="101" t="s">
        <v>1310</v>
      </c>
      <c r="AD2" s="101" t="s">
        <v>1311</v>
      </c>
      <c r="AE2" s="101" t="s">
        <v>1312</v>
      </c>
      <c r="AG2" s="1"/>
      <c r="AH2" s="1"/>
      <c r="AI2" s="1"/>
      <c r="AJ2" s="1"/>
    </row>
    <row r="3" spans="1:36" x14ac:dyDescent="0.2">
      <c r="A3" s="18">
        <v>1</v>
      </c>
      <c r="B3" s="64">
        <v>2</v>
      </c>
      <c r="C3" s="82" t="s">
        <v>220</v>
      </c>
      <c r="D3" s="62" t="s">
        <v>364</v>
      </c>
      <c r="F3" s="61">
        <v>1</v>
      </c>
      <c r="G3" s="74">
        <v>7</v>
      </c>
      <c r="H3" s="123" t="s">
        <v>349</v>
      </c>
      <c r="I3" s="192">
        <v>1</v>
      </c>
      <c r="J3" s="173">
        <f t="shared" ref="J3:J34" si="0">IF(OR(I3="DSQ",I3="RAF",I3="DNC",I3="DPG"),0,IF(OR(I3="DNS",I3="DNF"),100*(($G3-$G3+1)/$G3)+50*(LOG($G3/$G3)),100*(($G3-I3+1)/$G3)+50*(LOG($G3/I3))))</f>
        <v>142.25490200071283</v>
      </c>
      <c r="K3" s="192">
        <v>1</v>
      </c>
      <c r="L3" s="173">
        <f t="shared" ref="L3:L34" si="1">IF(OR(K3="DSQ",K3="RAF",K3="DNC",K3="DPG"),0,IF(OR(K3="DNS",K3="DNF"),100*(($G3-$G3+1)/$G3)+50*(LOG($G3/$G3)),100*(($G3-K3+1)/$G3)+50*(LOG($G3/K3))))</f>
        <v>142.25490200071283</v>
      </c>
      <c r="M3" s="192">
        <v>1</v>
      </c>
      <c r="N3" s="173">
        <f t="shared" ref="N3:N60" si="2">IF(OR(M3="DSQ",M3="RAF",M3="DNC",M3="DPG"),0,IF(OR(M3="DNS",M3="DNF"),100*(($G3-$G3+1)/$G3)+50*(LOG($G3/$G3)),100*(($G3-M3+1)/$G3)+50*(LOG($G3/M3))))</f>
        <v>142.25490200071283</v>
      </c>
      <c r="O3" s="192">
        <v>1</v>
      </c>
      <c r="P3" s="173">
        <f t="shared" ref="P3:P34" si="3">IF(OR(O3="DSQ",O3="RAF",O3="DNC",O3="DPG"),0,IF(OR(O3="DNS",O3="DNF"),100*(($G3-$G3+1)/$G3)+50*(LOG($G3/$G3)),100*(($G3-O3+1)/$G3)+50*(LOG($G3/O3))))</f>
        <v>142.25490200071283</v>
      </c>
      <c r="Q3" s="174">
        <f>J3+L3+P3+N3</f>
        <v>569.01960800285133</v>
      </c>
      <c r="S3" s="246" t="s">
        <v>349</v>
      </c>
      <c r="U3" s="243">
        <v>1</v>
      </c>
      <c r="V3" s="243">
        <v>2</v>
      </c>
      <c r="W3" s="244" t="s">
        <v>220</v>
      </c>
      <c r="X3" s="245" t="s">
        <v>364</v>
      </c>
      <c r="Y3" s="243" t="s">
        <v>349</v>
      </c>
      <c r="Z3" s="243" t="s">
        <v>1313</v>
      </c>
      <c r="AA3" s="246" t="s">
        <v>1314</v>
      </c>
      <c r="AB3" s="243" t="s">
        <v>1315</v>
      </c>
      <c r="AC3" s="243" t="s">
        <v>1316</v>
      </c>
      <c r="AD3" s="243" t="s">
        <v>1316</v>
      </c>
      <c r="AE3" s="243" t="s">
        <v>1316</v>
      </c>
      <c r="AG3" s="229">
        <v>1</v>
      </c>
      <c r="AH3" s="41">
        <v>1</v>
      </c>
      <c r="AI3" s="41">
        <v>1</v>
      </c>
      <c r="AJ3" s="41">
        <v>1</v>
      </c>
    </row>
    <row r="4" spans="1:36" x14ac:dyDescent="0.2">
      <c r="A4" s="18">
        <v>2</v>
      </c>
      <c r="B4" s="64" t="s">
        <v>1317</v>
      </c>
      <c r="C4" s="63" t="s">
        <v>134</v>
      </c>
      <c r="D4" s="62" t="s">
        <v>1318</v>
      </c>
      <c r="F4" s="61">
        <v>2</v>
      </c>
      <c r="G4" s="74">
        <v>7</v>
      </c>
      <c r="H4" s="123" t="s">
        <v>349</v>
      </c>
      <c r="I4" s="192">
        <v>2</v>
      </c>
      <c r="J4" s="173">
        <f t="shared" si="0"/>
        <v>112.91768793179949</v>
      </c>
      <c r="K4" s="192" t="s">
        <v>24</v>
      </c>
      <c r="L4" s="173">
        <f t="shared" si="1"/>
        <v>14.285714285714285</v>
      </c>
      <c r="M4" s="192">
        <v>2</v>
      </c>
      <c r="N4" s="173">
        <f t="shared" si="2"/>
        <v>112.91768793179949</v>
      </c>
      <c r="O4" s="192">
        <v>2</v>
      </c>
      <c r="P4" s="173">
        <f t="shared" si="3"/>
        <v>112.91768793179949</v>
      </c>
      <c r="Q4" s="174">
        <f t="shared" ref="Q4:Q60" si="4">J4+L4+P4+N4</f>
        <v>353.03877808111275</v>
      </c>
      <c r="S4" s="246" t="s">
        <v>349</v>
      </c>
      <c r="U4" s="243">
        <v>2</v>
      </c>
      <c r="V4" s="243" t="s">
        <v>1317</v>
      </c>
      <c r="W4" s="244" t="s">
        <v>134</v>
      </c>
      <c r="X4" s="245" t="s">
        <v>1318</v>
      </c>
      <c r="Y4" s="243" t="s">
        <v>349</v>
      </c>
      <c r="Z4" s="243" t="s">
        <v>1319</v>
      </c>
      <c r="AA4" s="246" t="s">
        <v>1320</v>
      </c>
      <c r="AB4" s="243" t="s">
        <v>1321</v>
      </c>
      <c r="AC4" s="243" t="s">
        <v>24</v>
      </c>
      <c r="AD4" s="243" t="s">
        <v>1321</v>
      </c>
      <c r="AE4" s="243" t="s">
        <v>1321</v>
      </c>
      <c r="AG4" s="41">
        <v>2</v>
      </c>
      <c r="AH4" s="41" t="s">
        <v>24</v>
      </c>
      <c r="AI4" s="41">
        <v>2</v>
      </c>
      <c r="AJ4" s="41">
        <v>2</v>
      </c>
    </row>
    <row r="5" spans="1:36" x14ac:dyDescent="0.2">
      <c r="A5" s="18">
        <v>3</v>
      </c>
      <c r="B5" s="64" t="s">
        <v>1322</v>
      </c>
      <c r="C5" s="63" t="s">
        <v>1323</v>
      </c>
      <c r="D5" s="62" t="s">
        <v>1324</v>
      </c>
      <c r="F5" s="61">
        <v>3</v>
      </c>
      <c r="G5" s="74">
        <v>7</v>
      </c>
      <c r="H5" s="123" t="s">
        <v>349</v>
      </c>
      <c r="I5" s="192">
        <v>3</v>
      </c>
      <c r="J5" s="173">
        <f t="shared" si="0"/>
        <v>89.827410693301147</v>
      </c>
      <c r="K5" s="192">
        <v>2</v>
      </c>
      <c r="L5" s="173">
        <f t="shared" si="1"/>
        <v>112.91768793179949</v>
      </c>
      <c r="M5" s="192">
        <v>4</v>
      </c>
      <c r="N5" s="173">
        <f t="shared" si="2"/>
        <v>69.29475957717186</v>
      </c>
      <c r="O5" s="192">
        <v>3</v>
      </c>
      <c r="P5" s="173">
        <f t="shared" si="3"/>
        <v>89.827410693301147</v>
      </c>
      <c r="Q5" s="174">
        <f t="shared" si="4"/>
        <v>361.86726889557366</v>
      </c>
      <c r="S5" s="246" t="s">
        <v>349</v>
      </c>
      <c r="U5" s="243">
        <v>3</v>
      </c>
      <c r="V5" s="243" t="s">
        <v>1322</v>
      </c>
      <c r="W5" s="244" t="s">
        <v>1323</v>
      </c>
      <c r="X5" s="245" t="s">
        <v>1324</v>
      </c>
      <c r="Y5" s="243" t="s">
        <v>349</v>
      </c>
      <c r="Z5" s="243" t="s">
        <v>1325</v>
      </c>
      <c r="AA5" s="246" t="s">
        <v>1326</v>
      </c>
      <c r="AB5" s="243" t="s">
        <v>1314</v>
      </c>
      <c r="AC5" s="243" t="s">
        <v>1321</v>
      </c>
      <c r="AD5" s="243" t="s">
        <v>1327</v>
      </c>
      <c r="AE5" s="243" t="s">
        <v>1314</v>
      </c>
      <c r="AG5" s="41">
        <v>3</v>
      </c>
      <c r="AH5" s="41">
        <v>2</v>
      </c>
      <c r="AI5" s="41">
        <v>4</v>
      </c>
      <c r="AJ5" s="41">
        <v>3</v>
      </c>
    </row>
    <row r="6" spans="1:36" x14ac:dyDescent="0.2">
      <c r="A6" s="18">
        <v>4</v>
      </c>
      <c r="B6" s="64" t="s">
        <v>1328</v>
      </c>
      <c r="C6" s="63" t="s">
        <v>1329</v>
      </c>
      <c r="D6" s="62" t="s">
        <v>1330</v>
      </c>
      <c r="F6" s="61">
        <v>4</v>
      </c>
      <c r="G6" s="74">
        <v>7</v>
      </c>
      <c r="H6" s="123" t="s">
        <v>349</v>
      </c>
      <c r="I6" s="192">
        <v>4</v>
      </c>
      <c r="J6" s="173">
        <f t="shared" si="0"/>
        <v>69.29475957717186</v>
      </c>
      <c r="K6" s="192">
        <v>3</v>
      </c>
      <c r="L6" s="173">
        <f t="shared" si="1"/>
        <v>89.827410693301147</v>
      </c>
      <c r="M6" s="192">
        <v>3</v>
      </c>
      <c r="N6" s="173">
        <f t="shared" si="2"/>
        <v>89.827410693301147</v>
      </c>
      <c r="O6" s="192">
        <v>4</v>
      </c>
      <c r="P6" s="173">
        <f t="shared" si="3"/>
        <v>69.29475957717186</v>
      </c>
      <c r="Q6" s="174">
        <f t="shared" si="4"/>
        <v>318.24434054094604</v>
      </c>
      <c r="S6" s="246" t="s">
        <v>349</v>
      </c>
      <c r="U6" s="243">
        <v>4</v>
      </c>
      <c r="V6" s="243" t="s">
        <v>1328</v>
      </c>
      <c r="W6" s="244" t="s">
        <v>1329</v>
      </c>
      <c r="X6" s="245" t="s">
        <v>1330</v>
      </c>
      <c r="Y6" s="243" t="s">
        <v>349</v>
      </c>
      <c r="Z6" s="243" t="s">
        <v>1319</v>
      </c>
      <c r="AA6" s="246" t="s">
        <v>1331</v>
      </c>
      <c r="AB6" s="243" t="s">
        <v>1327</v>
      </c>
      <c r="AC6" s="243" t="s">
        <v>1314</v>
      </c>
      <c r="AD6" s="243" t="s">
        <v>1314</v>
      </c>
      <c r="AE6" s="243" t="s">
        <v>1313</v>
      </c>
      <c r="AG6" s="41">
        <v>4</v>
      </c>
      <c r="AH6" s="41">
        <v>3</v>
      </c>
      <c r="AI6" s="41">
        <v>3</v>
      </c>
      <c r="AJ6" s="41">
        <v>4</v>
      </c>
    </row>
    <row r="7" spans="1:36" x14ac:dyDescent="0.2">
      <c r="A7" s="18">
        <v>5</v>
      </c>
      <c r="B7" s="64"/>
      <c r="C7" s="63" t="s">
        <v>1332</v>
      </c>
      <c r="D7" s="62" t="s">
        <v>1333</v>
      </c>
      <c r="F7" s="61">
        <v>5</v>
      </c>
      <c r="G7" s="74">
        <v>7</v>
      </c>
      <c r="H7" s="123" t="s">
        <v>349</v>
      </c>
      <c r="I7" s="192" t="s">
        <v>24</v>
      </c>
      <c r="J7" s="173">
        <f t="shared" si="0"/>
        <v>14.285714285714285</v>
      </c>
      <c r="K7" s="192" t="s">
        <v>25</v>
      </c>
      <c r="L7" s="173">
        <f t="shared" si="1"/>
        <v>0</v>
      </c>
      <c r="M7" s="192" t="s">
        <v>25</v>
      </c>
      <c r="N7" s="173">
        <f t="shared" si="2"/>
        <v>0</v>
      </c>
      <c r="O7" s="192" t="s">
        <v>24</v>
      </c>
      <c r="P7" s="173">
        <f t="shared" si="3"/>
        <v>14.285714285714285</v>
      </c>
      <c r="Q7" s="174">
        <f t="shared" si="4"/>
        <v>28.571428571428569</v>
      </c>
      <c r="S7" s="246" t="s">
        <v>349</v>
      </c>
      <c r="U7" s="243">
        <v>5</v>
      </c>
      <c r="V7" s="243"/>
      <c r="W7" s="244" t="s">
        <v>1332</v>
      </c>
      <c r="X7" s="245" t="s">
        <v>1333</v>
      </c>
      <c r="Y7" s="243" t="s">
        <v>349</v>
      </c>
      <c r="Z7" s="243" t="s">
        <v>1334</v>
      </c>
      <c r="AA7" s="246" t="s">
        <v>1335</v>
      </c>
      <c r="AB7" s="243" t="s">
        <v>24</v>
      </c>
      <c r="AC7" s="243" t="s">
        <v>25</v>
      </c>
      <c r="AD7" s="243" t="s">
        <v>25</v>
      </c>
      <c r="AE7" s="243" t="s">
        <v>24</v>
      </c>
      <c r="AG7" s="41" t="s">
        <v>24</v>
      </c>
      <c r="AH7" s="41" t="s">
        <v>25</v>
      </c>
      <c r="AI7" s="41" t="s">
        <v>25</v>
      </c>
      <c r="AJ7" s="41" t="s">
        <v>24</v>
      </c>
    </row>
    <row r="8" spans="1:36" x14ac:dyDescent="0.2">
      <c r="A8" s="18">
        <v>6</v>
      </c>
      <c r="B8" s="64" t="s">
        <v>1336</v>
      </c>
      <c r="C8" s="63" t="s">
        <v>188</v>
      </c>
      <c r="D8" s="62" t="s">
        <v>1337</v>
      </c>
      <c r="F8" s="61">
        <v>5</v>
      </c>
      <c r="G8" s="74">
        <v>7</v>
      </c>
      <c r="H8" s="123" t="s">
        <v>349</v>
      </c>
      <c r="I8" s="192" t="s">
        <v>25</v>
      </c>
      <c r="J8" s="173">
        <f t="shared" si="0"/>
        <v>0</v>
      </c>
      <c r="K8" s="192" t="s">
        <v>25</v>
      </c>
      <c r="L8" s="173">
        <f t="shared" si="1"/>
        <v>0</v>
      </c>
      <c r="M8" s="192" t="s">
        <v>25</v>
      </c>
      <c r="N8" s="173">
        <f t="shared" si="2"/>
        <v>0</v>
      </c>
      <c r="O8" s="192" t="s">
        <v>24</v>
      </c>
      <c r="P8" s="173">
        <f t="shared" si="3"/>
        <v>14.285714285714285</v>
      </c>
      <c r="Q8" s="174">
        <f t="shared" si="4"/>
        <v>14.285714285714285</v>
      </c>
      <c r="S8" s="246" t="s">
        <v>34</v>
      </c>
      <c r="U8" s="243">
        <v>5</v>
      </c>
      <c r="V8" s="243" t="s">
        <v>1336</v>
      </c>
      <c r="W8" s="244" t="s">
        <v>188</v>
      </c>
      <c r="X8" s="245" t="s">
        <v>1337</v>
      </c>
      <c r="Y8" s="243" t="s">
        <v>349</v>
      </c>
      <c r="Z8" s="243" t="s">
        <v>1334</v>
      </c>
      <c r="AA8" s="246" t="s">
        <v>1335</v>
      </c>
      <c r="AB8" s="243" t="s">
        <v>25</v>
      </c>
      <c r="AC8" s="243" t="s">
        <v>25</v>
      </c>
      <c r="AD8" s="243" t="s">
        <v>25</v>
      </c>
      <c r="AE8" s="243" t="s">
        <v>24</v>
      </c>
      <c r="AG8" s="41" t="s">
        <v>25</v>
      </c>
      <c r="AH8" s="41" t="s">
        <v>25</v>
      </c>
      <c r="AI8" s="41" t="s">
        <v>25</v>
      </c>
      <c r="AJ8" s="41" t="s">
        <v>24</v>
      </c>
    </row>
    <row r="9" spans="1:36" x14ac:dyDescent="0.2">
      <c r="A9" s="18">
        <v>7</v>
      </c>
      <c r="B9" s="64"/>
      <c r="C9" s="63" t="s">
        <v>209</v>
      </c>
      <c r="D9" s="62" t="s">
        <v>576</v>
      </c>
      <c r="F9" s="61">
        <v>5</v>
      </c>
      <c r="G9" s="74">
        <v>7</v>
      </c>
      <c r="H9" s="123" t="s">
        <v>349</v>
      </c>
      <c r="I9" s="192" t="s">
        <v>25</v>
      </c>
      <c r="J9" s="173">
        <f t="shared" si="0"/>
        <v>0</v>
      </c>
      <c r="K9" s="192" t="s">
        <v>25</v>
      </c>
      <c r="L9" s="173">
        <f t="shared" si="1"/>
        <v>0</v>
      </c>
      <c r="M9" s="192" t="s">
        <v>25</v>
      </c>
      <c r="N9" s="173">
        <f t="shared" si="2"/>
        <v>0</v>
      </c>
      <c r="O9" s="192" t="s">
        <v>24</v>
      </c>
      <c r="P9" s="173">
        <f t="shared" si="3"/>
        <v>14.285714285714285</v>
      </c>
      <c r="Q9" s="174">
        <f t="shared" si="4"/>
        <v>14.285714285714285</v>
      </c>
      <c r="S9" s="246" t="s">
        <v>349</v>
      </c>
      <c r="U9" s="243">
        <v>5</v>
      </c>
      <c r="V9" s="243"/>
      <c r="W9" s="244" t="s">
        <v>209</v>
      </c>
      <c r="X9" s="245" t="s">
        <v>576</v>
      </c>
      <c r="Y9" s="243" t="s">
        <v>349</v>
      </c>
      <c r="Z9" s="243" t="s">
        <v>1334</v>
      </c>
      <c r="AA9" s="246" t="s">
        <v>1335</v>
      </c>
      <c r="AB9" s="243" t="s">
        <v>25</v>
      </c>
      <c r="AC9" s="243" t="s">
        <v>25</v>
      </c>
      <c r="AD9" s="243" t="s">
        <v>25</v>
      </c>
      <c r="AE9" s="243" t="s">
        <v>24</v>
      </c>
      <c r="AG9" s="41" t="s">
        <v>25</v>
      </c>
      <c r="AH9" s="41" t="s">
        <v>25</v>
      </c>
      <c r="AI9" s="41" t="s">
        <v>25</v>
      </c>
      <c r="AJ9" s="41" t="s">
        <v>24</v>
      </c>
    </row>
    <row r="10" spans="1:36" x14ac:dyDescent="0.2">
      <c r="A10" s="18">
        <v>8</v>
      </c>
      <c r="B10" s="64" t="s">
        <v>1338</v>
      </c>
      <c r="C10" s="63" t="s">
        <v>97</v>
      </c>
      <c r="D10" s="62" t="s">
        <v>372</v>
      </c>
      <c r="F10" s="61">
        <v>1</v>
      </c>
      <c r="G10" s="74">
        <v>4</v>
      </c>
      <c r="H10" s="123" t="s">
        <v>549</v>
      </c>
      <c r="I10" s="192">
        <v>1</v>
      </c>
      <c r="J10" s="173">
        <f t="shared" si="0"/>
        <v>130.10299956639813</v>
      </c>
      <c r="K10" s="192">
        <v>1</v>
      </c>
      <c r="L10" s="173">
        <f t="shared" si="1"/>
        <v>130.10299956639813</v>
      </c>
      <c r="M10" s="192">
        <v>1</v>
      </c>
      <c r="N10" s="173">
        <f t="shared" si="2"/>
        <v>130.10299956639813</v>
      </c>
      <c r="O10" s="192">
        <v>1</v>
      </c>
      <c r="P10" s="173">
        <f t="shared" si="3"/>
        <v>130.10299956639813</v>
      </c>
      <c r="Q10" s="174">
        <f t="shared" si="4"/>
        <v>520.4119982655925</v>
      </c>
      <c r="S10" s="200" t="s">
        <v>36</v>
      </c>
      <c r="U10" s="197">
        <v>1</v>
      </c>
      <c r="V10" s="197" t="s">
        <v>1338</v>
      </c>
      <c r="W10" s="198" t="s">
        <v>97</v>
      </c>
      <c r="X10" s="199" t="s">
        <v>372</v>
      </c>
      <c r="Y10" s="197" t="s">
        <v>549</v>
      </c>
      <c r="Z10" s="197" t="s">
        <v>1313</v>
      </c>
      <c r="AA10" s="200" t="s">
        <v>1314</v>
      </c>
      <c r="AB10" s="197" t="s">
        <v>1315</v>
      </c>
      <c r="AC10" s="197" t="s">
        <v>1316</v>
      </c>
      <c r="AD10" s="197" t="s">
        <v>1316</v>
      </c>
      <c r="AE10" s="197" t="s">
        <v>1316</v>
      </c>
      <c r="AG10" s="41">
        <v>1</v>
      </c>
      <c r="AH10" s="41">
        <v>1</v>
      </c>
      <c r="AI10" s="41">
        <v>1</v>
      </c>
      <c r="AJ10" s="41">
        <v>1</v>
      </c>
    </row>
    <row r="11" spans="1:36" x14ac:dyDescent="0.2">
      <c r="A11" s="18">
        <v>9</v>
      </c>
      <c r="B11" s="64" t="s">
        <v>1339</v>
      </c>
      <c r="C11" s="63" t="s">
        <v>1340</v>
      </c>
      <c r="D11" s="62" t="s">
        <v>1341</v>
      </c>
      <c r="F11" s="61">
        <v>2</v>
      </c>
      <c r="G11" s="74">
        <v>4</v>
      </c>
      <c r="H11" s="123" t="s">
        <v>549</v>
      </c>
      <c r="I11" s="192">
        <v>2</v>
      </c>
      <c r="J11" s="173">
        <f t="shared" si="0"/>
        <v>90.051499783199063</v>
      </c>
      <c r="K11" s="192">
        <v>2</v>
      </c>
      <c r="L11" s="173">
        <f t="shared" si="1"/>
        <v>90.051499783199063</v>
      </c>
      <c r="M11" s="192">
        <v>3</v>
      </c>
      <c r="N11" s="173">
        <f t="shared" si="2"/>
        <v>56.246936830414995</v>
      </c>
      <c r="O11" s="192">
        <v>2</v>
      </c>
      <c r="P11" s="173">
        <f t="shared" si="3"/>
        <v>90.051499783199063</v>
      </c>
      <c r="Q11" s="174">
        <f t="shared" si="4"/>
        <v>326.40143618001218</v>
      </c>
      <c r="S11" s="200" t="s">
        <v>36</v>
      </c>
      <c r="U11" s="197">
        <v>2</v>
      </c>
      <c r="V11" s="197" t="s">
        <v>1339</v>
      </c>
      <c r="W11" s="198" t="s">
        <v>1340</v>
      </c>
      <c r="X11" s="199" t="s">
        <v>1341</v>
      </c>
      <c r="Y11" s="197" t="s">
        <v>549</v>
      </c>
      <c r="Z11" s="197" t="s">
        <v>1342</v>
      </c>
      <c r="AA11" s="200" t="s">
        <v>1320</v>
      </c>
      <c r="AB11" s="197" t="s">
        <v>1321</v>
      </c>
      <c r="AC11" s="197" t="s">
        <v>1321</v>
      </c>
      <c r="AD11" s="197" t="s">
        <v>1343</v>
      </c>
      <c r="AE11" s="197" t="s">
        <v>1321</v>
      </c>
      <c r="AG11" s="41">
        <v>2</v>
      </c>
      <c r="AH11" s="41">
        <v>2</v>
      </c>
      <c r="AI11" s="41">
        <v>3</v>
      </c>
      <c r="AJ11" s="41">
        <v>2</v>
      </c>
    </row>
    <row r="12" spans="1:36" x14ac:dyDescent="0.2">
      <c r="A12" s="18">
        <v>10</v>
      </c>
      <c r="B12" s="64" t="s">
        <v>1344</v>
      </c>
      <c r="C12" s="63" t="s">
        <v>1345</v>
      </c>
      <c r="D12" s="62" t="s">
        <v>1346</v>
      </c>
      <c r="F12" s="61">
        <v>3</v>
      </c>
      <c r="G12" s="74">
        <v>4</v>
      </c>
      <c r="H12" s="123" t="s">
        <v>549</v>
      </c>
      <c r="I12" s="192">
        <v>3</v>
      </c>
      <c r="J12" s="173">
        <f t="shared" si="0"/>
        <v>56.246936830414995</v>
      </c>
      <c r="K12" s="192">
        <v>3</v>
      </c>
      <c r="L12" s="173">
        <f t="shared" si="1"/>
        <v>56.246936830414995</v>
      </c>
      <c r="M12" s="192">
        <v>2</v>
      </c>
      <c r="N12" s="173">
        <f t="shared" si="2"/>
        <v>90.051499783199063</v>
      </c>
      <c r="O12" s="192">
        <v>3</v>
      </c>
      <c r="P12" s="173">
        <f t="shared" si="3"/>
        <v>56.246936830414995</v>
      </c>
      <c r="Q12" s="174">
        <f t="shared" si="4"/>
        <v>258.79231027444405</v>
      </c>
      <c r="S12" s="200" t="s">
        <v>36</v>
      </c>
      <c r="U12" s="197">
        <v>3</v>
      </c>
      <c r="V12" s="197" t="s">
        <v>1344</v>
      </c>
      <c r="W12" s="198" t="s">
        <v>1345</v>
      </c>
      <c r="X12" s="199" t="s">
        <v>1346</v>
      </c>
      <c r="Y12" s="197" t="s">
        <v>549</v>
      </c>
      <c r="Z12" s="197" t="s">
        <v>1347</v>
      </c>
      <c r="AA12" s="200" t="s">
        <v>1326</v>
      </c>
      <c r="AB12" s="197" t="s">
        <v>1343</v>
      </c>
      <c r="AC12" s="197" t="s">
        <v>1314</v>
      </c>
      <c r="AD12" s="197" t="s">
        <v>1321</v>
      </c>
      <c r="AE12" s="197" t="s">
        <v>1314</v>
      </c>
      <c r="AG12" s="41">
        <v>3</v>
      </c>
      <c r="AH12" s="41">
        <v>3</v>
      </c>
      <c r="AI12" s="41">
        <v>2</v>
      </c>
      <c r="AJ12" s="41">
        <v>3</v>
      </c>
    </row>
    <row r="13" spans="1:36" x14ac:dyDescent="0.2">
      <c r="A13" s="18">
        <v>11</v>
      </c>
      <c r="B13" s="64" t="s">
        <v>1348</v>
      </c>
      <c r="C13" s="63" t="s">
        <v>1349</v>
      </c>
      <c r="D13" s="62" t="s">
        <v>1350</v>
      </c>
      <c r="F13" s="61">
        <v>4</v>
      </c>
      <c r="G13" s="74">
        <v>4</v>
      </c>
      <c r="H13" s="123" t="s">
        <v>549</v>
      </c>
      <c r="I13" s="192">
        <v>4</v>
      </c>
      <c r="J13" s="173">
        <f t="shared" si="0"/>
        <v>25</v>
      </c>
      <c r="K13" s="192">
        <v>4</v>
      </c>
      <c r="L13" s="173">
        <f t="shared" si="1"/>
        <v>25</v>
      </c>
      <c r="M13" s="192">
        <v>4</v>
      </c>
      <c r="N13" s="173">
        <f t="shared" si="2"/>
        <v>25</v>
      </c>
      <c r="O13" s="192">
        <v>4</v>
      </c>
      <c r="P13" s="173">
        <f t="shared" si="3"/>
        <v>25</v>
      </c>
      <c r="Q13" s="174">
        <f t="shared" si="4"/>
        <v>100</v>
      </c>
      <c r="S13" s="200" t="s">
        <v>36</v>
      </c>
      <c r="U13" s="197">
        <v>4</v>
      </c>
      <c r="V13" s="197" t="s">
        <v>1348</v>
      </c>
      <c r="W13" s="198" t="s">
        <v>1349</v>
      </c>
      <c r="X13" s="199" t="s">
        <v>1350</v>
      </c>
      <c r="Y13" s="197" t="s">
        <v>549</v>
      </c>
      <c r="Z13" s="197" t="s">
        <v>1351</v>
      </c>
      <c r="AA13" s="200" t="s">
        <v>1325</v>
      </c>
      <c r="AB13" s="197" t="s">
        <v>1327</v>
      </c>
      <c r="AC13" s="197" t="s">
        <v>1313</v>
      </c>
      <c r="AD13" s="197" t="s">
        <v>1313</v>
      </c>
      <c r="AE13" s="197" t="s">
        <v>1313</v>
      </c>
      <c r="AG13" s="41">
        <v>4</v>
      </c>
      <c r="AH13" s="41">
        <v>4</v>
      </c>
      <c r="AI13" s="41">
        <v>4</v>
      </c>
      <c r="AJ13" s="41">
        <v>4</v>
      </c>
    </row>
    <row r="14" spans="1:36" x14ac:dyDescent="0.2">
      <c r="A14" s="18">
        <v>12</v>
      </c>
      <c r="B14" s="64" t="s">
        <v>1352</v>
      </c>
      <c r="C14" s="63" t="s">
        <v>1353</v>
      </c>
      <c r="D14" s="62" t="s">
        <v>571</v>
      </c>
      <c r="F14" s="61">
        <v>1</v>
      </c>
      <c r="G14" s="74">
        <v>8</v>
      </c>
      <c r="H14" s="123" t="s">
        <v>36</v>
      </c>
      <c r="I14" s="192">
        <v>1</v>
      </c>
      <c r="J14" s="173">
        <f t="shared" si="0"/>
        <v>145.15449934959719</v>
      </c>
      <c r="K14" s="192">
        <v>1</v>
      </c>
      <c r="L14" s="173">
        <f t="shared" si="1"/>
        <v>145.15449934959719</v>
      </c>
      <c r="M14" s="192">
        <v>1</v>
      </c>
      <c r="N14" s="173">
        <f t="shared" si="2"/>
        <v>145.15449934959719</v>
      </c>
      <c r="O14" s="192">
        <v>5</v>
      </c>
      <c r="P14" s="173">
        <f t="shared" si="3"/>
        <v>60.205999132796236</v>
      </c>
      <c r="Q14" s="174">
        <f t="shared" si="4"/>
        <v>495.66949718158781</v>
      </c>
      <c r="S14" s="246" t="s">
        <v>36</v>
      </c>
      <c r="U14" s="243">
        <v>1</v>
      </c>
      <c r="V14" s="243" t="s">
        <v>1352</v>
      </c>
      <c r="W14" s="244" t="s">
        <v>1353</v>
      </c>
      <c r="X14" s="245" t="s">
        <v>571</v>
      </c>
      <c r="Y14" s="243" t="s">
        <v>36</v>
      </c>
      <c r="Z14" s="243" t="s">
        <v>1326</v>
      </c>
      <c r="AA14" s="246" t="s">
        <v>1314</v>
      </c>
      <c r="AB14" s="243" t="s">
        <v>1316</v>
      </c>
      <c r="AC14" s="243" t="s">
        <v>1316</v>
      </c>
      <c r="AD14" s="243" t="s">
        <v>1316</v>
      </c>
      <c r="AE14" s="243" t="s">
        <v>1354</v>
      </c>
      <c r="AG14" s="41">
        <v>1</v>
      </c>
      <c r="AH14" s="41">
        <v>1</v>
      </c>
      <c r="AI14" s="41">
        <v>1</v>
      </c>
      <c r="AJ14" s="41">
        <v>5</v>
      </c>
    </row>
    <row r="15" spans="1:36" x14ac:dyDescent="0.2">
      <c r="A15" s="18">
        <v>13</v>
      </c>
      <c r="B15" s="64" t="s">
        <v>1355</v>
      </c>
      <c r="C15" s="82" t="s">
        <v>301</v>
      </c>
      <c r="D15" s="62" t="s">
        <v>1356</v>
      </c>
      <c r="F15" s="61">
        <v>2</v>
      </c>
      <c r="G15" s="74">
        <v>8</v>
      </c>
      <c r="H15" s="123" t="s">
        <v>36</v>
      </c>
      <c r="I15" s="192">
        <v>2</v>
      </c>
      <c r="J15" s="173">
        <f t="shared" si="0"/>
        <v>117.60299956639813</v>
      </c>
      <c r="K15" s="192">
        <v>2</v>
      </c>
      <c r="L15" s="173">
        <f t="shared" si="1"/>
        <v>117.60299956639813</v>
      </c>
      <c r="M15" s="192">
        <v>5</v>
      </c>
      <c r="N15" s="173">
        <f t="shared" si="2"/>
        <v>60.205999132796236</v>
      </c>
      <c r="O15" s="192">
        <v>3</v>
      </c>
      <c r="P15" s="173">
        <f t="shared" si="3"/>
        <v>96.298436613614058</v>
      </c>
      <c r="Q15" s="174">
        <f t="shared" si="4"/>
        <v>391.71043487920656</v>
      </c>
      <c r="S15" s="246" t="s">
        <v>36</v>
      </c>
      <c r="U15" s="243">
        <v>2</v>
      </c>
      <c r="V15" s="243" t="s">
        <v>1355</v>
      </c>
      <c r="W15" s="244" t="s">
        <v>301</v>
      </c>
      <c r="X15" s="245" t="s">
        <v>1356</v>
      </c>
      <c r="Y15" s="243" t="s">
        <v>36</v>
      </c>
      <c r="Z15" s="243" t="s">
        <v>1325</v>
      </c>
      <c r="AA15" s="246" t="s">
        <v>1357</v>
      </c>
      <c r="AB15" s="243" t="s">
        <v>1321</v>
      </c>
      <c r="AC15" s="243" t="s">
        <v>1321</v>
      </c>
      <c r="AD15" s="243" t="s">
        <v>1354</v>
      </c>
      <c r="AE15" s="243" t="s">
        <v>1314</v>
      </c>
      <c r="AG15" s="41">
        <v>2</v>
      </c>
      <c r="AH15" s="41">
        <v>2</v>
      </c>
      <c r="AI15" s="41">
        <v>5</v>
      </c>
      <c r="AJ15" s="41">
        <v>3</v>
      </c>
    </row>
    <row r="16" spans="1:36" x14ac:dyDescent="0.2">
      <c r="A16" s="18">
        <v>14</v>
      </c>
      <c r="B16" s="64" t="s">
        <v>1358</v>
      </c>
      <c r="C16" s="63" t="s">
        <v>1359</v>
      </c>
      <c r="D16" s="62" t="s">
        <v>1360</v>
      </c>
      <c r="F16" s="61">
        <v>3</v>
      </c>
      <c r="G16" s="74">
        <v>8</v>
      </c>
      <c r="H16" s="123" t="s">
        <v>36</v>
      </c>
      <c r="I16" s="192">
        <v>3</v>
      </c>
      <c r="J16" s="173">
        <f t="shared" si="0"/>
        <v>96.298436613614058</v>
      </c>
      <c r="K16" s="192">
        <v>4</v>
      </c>
      <c r="L16" s="173">
        <f t="shared" si="1"/>
        <v>77.551499783199063</v>
      </c>
      <c r="M16" s="192">
        <v>3</v>
      </c>
      <c r="N16" s="173">
        <f t="shared" si="2"/>
        <v>96.298436613614058</v>
      </c>
      <c r="O16" s="192">
        <v>2</v>
      </c>
      <c r="P16" s="173">
        <f t="shared" si="3"/>
        <v>117.60299956639813</v>
      </c>
      <c r="Q16" s="174">
        <f t="shared" si="4"/>
        <v>387.7513725768253</v>
      </c>
      <c r="S16" s="246" t="s">
        <v>36</v>
      </c>
      <c r="U16" s="243">
        <v>3</v>
      </c>
      <c r="V16" s="243" t="s">
        <v>1358</v>
      </c>
      <c r="W16" s="244" t="s">
        <v>1359</v>
      </c>
      <c r="X16" s="245" t="s">
        <v>1360</v>
      </c>
      <c r="Y16" s="243" t="s">
        <v>36</v>
      </c>
      <c r="Z16" s="243" t="s">
        <v>1325</v>
      </c>
      <c r="AA16" s="246" t="s">
        <v>1326</v>
      </c>
      <c r="AB16" s="243" t="s">
        <v>1314</v>
      </c>
      <c r="AC16" s="243" t="s">
        <v>1327</v>
      </c>
      <c r="AD16" s="243" t="s">
        <v>1314</v>
      </c>
      <c r="AE16" s="243" t="s">
        <v>1321</v>
      </c>
      <c r="AG16" s="41">
        <v>3</v>
      </c>
      <c r="AH16" s="41">
        <v>4</v>
      </c>
      <c r="AI16" s="41">
        <v>3</v>
      </c>
      <c r="AJ16" s="41">
        <v>2</v>
      </c>
    </row>
    <row r="17" spans="1:36" x14ac:dyDescent="0.2">
      <c r="A17" s="18">
        <v>15</v>
      </c>
      <c r="B17" s="64" t="s">
        <v>1361</v>
      </c>
      <c r="C17" s="63" t="s">
        <v>98</v>
      </c>
      <c r="D17" s="62" t="s">
        <v>373</v>
      </c>
      <c r="F17" s="61">
        <v>4</v>
      </c>
      <c r="G17" s="74">
        <v>8</v>
      </c>
      <c r="H17" s="123" t="s">
        <v>36</v>
      </c>
      <c r="I17" s="192">
        <v>4</v>
      </c>
      <c r="J17" s="173">
        <f t="shared" si="0"/>
        <v>77.551499783199063</v>
      </c>
      <c r="K17" s="192">
        <v>3</v>
      </c>
      <c r="L17" s="173">
        <f t="shared" si="1"/>
        <v>96.298436613614058</v>
      </c>
      <c r="M17" s="192">
        <v>2</v>
      </c>
      <c r="N17" s="173">
        <f t="shared" si="2"/>
        <v>117.60299956639813</v>
      </c>
      <c r="O17" s="192">
        <v>4</v>
      </c>
      <c r="P17" s="173">
        <f t="shared" si="3"/>
        <v>77.551499783199063</v>
      </c>
      <c r="Q17" s="174">
        <f t="shared" si="4"/>
        <v>369.00443574641031</v>
      </c>
      <c r="S17" s="246" t="s">
        <v>36</v>
      </c>
      <c r="U17" s="243">
        <v>4</v>
      </c>
      <c r="V17" s="243" t="s">
        <v>1361</v>
      </c>
      <c r="W17" s="244" t="s">
        <v>98</v>
      </c>
      <c r="X17" s="245" t="s">
        <v>373</v>
      </c>
      <c r="Y17" s="243" t="s">
        <v>36</v>
      </c>
      <c r="Z17" s="243" t="s">
        <v>1362</v>
      </c>
      <c r="AA17" s="246" t="s">
        <v>1342</v>
      </c>
      <c r="AB17" s="243" t="s">
        <v>1327</v>
      </c>
      <c r="AC17" s="243" t="s">
        <v>1314</v>
      </c>
      <c r="AD17" s="243" t="s">
        <v>1321</v>
      </c>
      <c r="AE17" s="243" t="s">
        <v>1313</v>
      </c>
      <c r="AG17" s="41">
        <v>4</v>
      </c>
      <c r="AH17" s="41">
        <v>3</v>
      </c>
      <c r="AI17" s="41">
        <v>2</v>
      </c>
      <c r="AJ17" s="41">
        <v>4</v>
      </c>
    </row>
    <row r="18" spans="1:36" x14ac:dyDescent="0.2">
      <c r="A18" s="18">
        <v>16</v>
      </c>
      <c r="B18" s="64" t="s">
        <v>1363</v>
      </c>
      <c r="C18" s="63" t="s">
        <v>1364</v>
      </c>
      <c r="D18" s="62" t="s">
        <v>1365</v>
      </c>
      <c r="F18" s="61">
        <v>5</v>
      </c>
      <c r="G18" s="74">
        <v>8</v>
      </c>
      <c r="H18" s="123" t="s">
        <v>36</v>
      </c>
      <c r="I18" s="192">
        <v>6</v>
      </c>
      <c r="J18" s="173">
        <f t="shared" si="0"/>
        <v>43.746936830414995</v>
      </c>
      <c r="K18" s="192">
        <v>9</v>
      </c>
      <c r="L18" s="173">
        <f t="shared" si="1"/>
        <v>-2.5576261223690655</v>
      </c>
      <c r="M18" s="192">
        <v>4</v>
      </c>
      <c r="N18" s="173">
        <f t="shared" si="2"/>
        <v>77.551499783199063</v>
      </c>
      <c r="O18" s="192">
        <v>1</v>
      </c>
      <c r="P18" s="173">
        <f t="shared" si="3"/>
        <v>145.15449934959719</v>
      </c>
      <c r="Q18" s="174">
        <f t="shared" si="4"/>
        <v>263.89530984084217</v>
      </c>
      <c r="S18" s="246" t="s">
        <v>36</v>
      </c>
      <c r="U18" s="243">
        <v>5</v>
      </c>
      <c r="V18" s="243" t="s">
        <v>1363</v>
      </c>
      <c r="W18" s="244" t="s">
        <v>1364</v>
      </c>
      <c r="X18" s="245" t="s">
        <v>1365</v>
      </c>
      <c r="Y18" s="243" t="s">
        <v>36</v>
      </c>
      <c r="Z18" s="243" t="s">
        <v>1366</v>
      </c>
      <c r="AA18" s="246" t="s">
        <v>1347</v>
      </c>
      <c r="AB18" s="243" t="s">
        <v>1320</v>
      </c>
      <c r="AC18" s="243" t="s">
        <v>1367</v>
      </c>
      <c r="AD18" s="243" t="s">
        <v>1313</v>
      </c>
      <c r="AE18" s="243" t="s">
        <v>1316</v>
      </c>
      <c r="AG18" s="41">
        <v>6</v>
      </c>
      <c r="AH18" s="41">
        <v>9</v>
      </c>
      <c r="AI18" s="41">
        <v>4</v>
      </c>
      <c r="AJ18" s="41">
        <v>1</v>
      </c>
    </row>
    <row r="19" spans="1:36" x14ac:dyDescent="0.2">
      <c r="A19" s="18">
        <v>17</v>
      </c>
      <c r="B19" s="64" t="s">
        <v>1368</v>
      </c>
      <c r="C19" s="63" t="s">
        <v>445</v>
      </c>
      <c r="D19" s="62" t="s">
        <v>1369</v>
      </c>
      <c r="F19" s="61">
        <v>6</v>
      </c>
      <c r="G19" s="74">
        <v>8</v>
      </c>
      <c r="H19" s="123" t="s">
        <v>36</v>
      </c>
      <c r="I19" s="192">
        <v>5</v>
      </c>
      <c r="J19" s="173">
        <f t="shared" si="0"/>
        <v>60.205999132796236</v>
      </c>
      <c r="K19" s="192">
        <v>6</v>
      </c>
      <c r="L19" s="173">
        <f t="shared" si="1"/>
        <v>43.746936830414995</v>
      </c>
      <c r="M19" s="192">
        <v>6</v>
      </c>
      <c r="N19" s="173">
        <f t="shared" si="2"/>
        <v>43.746936830414995</v>
      </c>
      <c r="O19" s="192">
        <v>7</v>
      </c>
      <c r="P19" s="173">
        <f t="shared" si="3"/>
        <v>27.899597348884335</v>
      </c>
      <c r="Q19" s="174">
        <f t="shared" si="4"/>
        <v>175.59947014251057</v>
      </c>
      <c r="S19" s="246" t="s">
        <v>36</v>
      </c>
      <c r="U19" s="243">
        <v>6</v>
      </c>
      <c r="V19" s="243" t="s">
        <v>1368</v>
      </c>
      <c r="W19" s="244" t="s">
        <v>445</v>
      </c>
      <c r="X19" s="245" t="s">
        <v>1369</v>
      </c>
      <c r="Y19" s="243" t="s">
        <v>36</v>
      </c>
      <c r="Z19" s="243" t="s">
        <v>1335</v>
      </c>
      <c r="AA19" s="246" t="s">
        <v>1370</v>
      </c>
      <c r="AB19" s="243" t="s">
        <v>1371</v>
      </c>
      <c r="AC19" s="243" t="s">
        <v>1320</v>
      </c>
      <c r="AD19" s="243" t="s">
        <v>1320</v>
      </c>
      <c r="AE19" s="243" t="s">
        <v>1372</v>
      </c>
      <c r="AG19" s="41">
        <v>5</v>
      </c>
      <c r="AH19" s="41">
        <v>6</v>
      </c>
      <c r="AI19" s="41">
        <v>6</v>
      </c>
      <c r="AJ19" s="41">
        <v>7</v>
      </c>
    </row>
    <row r="20" spans="1:36" x14ac:dyDescent="0.2">
      <c r="A20" s="18">
        <v>18</v>
      </c>
      <c r="B20" s="64" t="s">
        <v>1373</v>
      </c>
      <c r="C20" s="63" t="s">
        <v>1374</v>
      </c>
      <c r="D20" s="62" t="s">
        <v>1375</v>
      </c>
      <c r="F20" s="61">
        <v>7</v>
      </c>
      <c r="G20" s="74">
        <v>8</v>
      </c>
      <c r="H20" s="123" t="s">
        <v>36</v>
      </c>
      <c r="I20" s="192">
        <v>7</v>
      </c>
      <c r="J20" s="173">
        <f t="shared" si="0"/>
        <v>27.899597348884335</v>
      </c>
      <c r="K20" s="192">
        <v>5</v>
      </c>
      <c r="L20" s="173">
        <f t="shared" si="1"/>
        <v>60.205999132796236</v>
      </c>
      <c r="M20" s="192">
        <v>7</v>
      </c>
      <c r="N20" s="173">
        <f t="shared" si="2"/>
        <v>27.899597348884335</v>
      </c>
      <c r="O20" s="192">
        <v>6</v>
      </c>
      <c r="P20" s="173">
        <f t="shared" si="3"/>
        <v>43.746936830414995</v>
      </c>
      <c r="Q20" s="174">
        <f t="shared" si="4"/>
        <v>159.7521306609799</v>
      </c>
      <c r="S20" s="246" t="s">
        <v>36</v>
      </c>
      <c r="U20" s="243">
        <v>7</v>
      </c>
      <c r="V20" s="243" t="s">
        <v>1373</v>
      </c>
      <c r="W20" s="244" t="s">
        <v>1374</v>
      </c>
      <c r="X20" s="245" t="s">
        <v>1375</v>
      </c>
      <c r="Y20" s="243" t="s">
        <v>36</v>
      </c>
      <c r="Z20" s="243" t="s">
        <v>1376</v>
      </c>
      <c r="AA20" s="246" t="s">
        <v>1377</v>
      </c>
      <c r="AB20" s="243" t="s">
        <v>1372</v>
      </c>
      <c r="AC20" s="243" t="s">
        <v>1371</v>
      </c>
      <c r="AD20" s="243" t="s">
        <v>1357</v>
      </c>
      <c r="AE20" s="243" t="s">
        <v>1320</v>
      </c>
      <c r="AG20" s="41">
        <v>7</v>
      </c>
      <c r="AH20" s="41">
        <v>5</v>
      </c>
      <c r="AI20" s="41">
        <v>7</v>
      </c>
      <c r="AJ20" s="41">
        <v>6</v>
      </c>
    </row>
    <row r="21" spans="1:36" x14ac:dyDescent="0.2">
      <c r="A21" s="18">
        <v>19</v>
      </c>
      <c r="B21" s="64" t="s">
        <v>1378</v>
      </c>
      <c r="C21" s="63" t="s">
        <v>1379</v>
      </c>
      <c r="D21" s="62" t="s">
        <v>1380</v>
      </c>
      <c r="F21" s="61">
        <v>8</v>
      </c>
      <c r="G21" s="74">
        <v>8</v>
      </c>
      <c r="H21" s="123" t="s">
        <v>36</v>
      </c>
      <c r="I21" s="192" t="s">
        <v>25</v>
      </c>
      <c r="J21" s="173">
        <f t="shared" si="0"/>
        <v>0</v>
      </c>
      <c r="K21" s="192" t="s">
        <v>24</v>
      </c>
      <c r="L21" s="173">
        <f t="shared" si="1"/>
        <v>12.5</v>
      </c>
      <c r="M21" s="192" t="s">
        <v>25</v>
      </c>
      <c r="N21" s="173">
        <f t="shared" si="2"/>
        <v>0</v>
      </c>
      <c r="O21" s="192" t="s">
        <v>25</v>
      </c>
      <c r="P21" s="173">
        <f t="shared" si="3"/>
        <v>0</v>
      </c>
      <c r="Q21" s="174">
        <f t="shared" si="4"/>
        <v>12.5</v>
      </c>
      <c r="S21" s="246" t="s">
        <v>36</v>
      </c>
      <c r="U21" s="243">
        <v>8</v>
      </c>
      <c r="V21" s="243" t="s">
        <v>1378</v>
      </c>
      <c r="W21" s="244" t="s">
        <v>1379</v>
      </c>
      <c r="X21" s="245" t="s">
        <v>1380</v>
      </c>
      <c r="Y21" s="243" t="s">
        <v>36</v>
      </c>
      <c r="Z21" s="243" t="s">
        <v>1381</v>
      </c>
      <c r="AA21" s="246" t="s">
        <v>1382</v>
      </c>
      <c r="AB21" s="243" t="s">
        <v>25</v>
      </c>
      <c r="AC21" s="243" t="s">
        <v>24</v>
      </c>
      <c r="AD21" s="243" t="s">
        <v>25</v>
      </c>
      <c r="AE21" s="243" t="s">
        <v>25</v>
      </c>
      <c r="AG21" s="41" t="s">
        <v>25</v>
      </c>
      <c r="AH21" s="41" t="s">
        <v>24</v>
      </c>
      <c r="AI21" s="41" t="s">
        <v>25</v>
      </c>
      <c r="AJ21" s="41" t="s">
        <v>25</v>
      </c>
    </row>
    <row r="22" spans="1:36" x14ac:dyDescent="0.2">
      <c r="A22" s="18">
        <v>20</v>
      </c>
      <c r="B22" s="64" t="s">
        <v>1383</v>
      </c>
      <c r="C22" s="63" t="s">
        <v>1384</v>
      </c>
      <c r="D22" s="62" t="s">
        <v>1385</v>
      </c>
      <c r="F22" s="61">
        <v>1</v>
      </c>
      <c r="G22" s="74">
        <v>11</v>
      </c>
      <c r="H22" s="123" t="s">
        <v>34</v>
      </c>
      <c r="I22" s="192">
        <v>1</v>
      </c>
      <c r="J22" s="173">
        <f t="shared" si="0"/>
        <v>152.06963425791125</v>
      </c>
      <c r="K22" s="192">
        <v>1</v>
      </c>
      <c r="L22" s="173">
        <f t="shared" si="1"/>
        <v>152.06963425791125</v>
      </c>
      <c r="M22" s="192">
        <v>1</v>
      </c>
      <c r="N22" s="173">
        <f t="shared" si="2"/>
        <v>152.06963425791125</v>
      </c>
      <c r="O22" s="192">
        <v>4</v>
      </c>
      <c r="P22" s="173">
        <f t="shared" si="3"/>
        <v>94.693907418785869</v>
      </c>
      <c r="Q22" s="174">
        <f t="shared" si="4"/>
        <v>550.90281019251961</v>
      </c>
      <c r="S22" s="200" t="s">
        <v>34</v>
      </c>
      <c r="U22" s="197">
        <v>1</v>
      </c>
      <c r="V22" s="197" t="s">
        <v>1383</v>
      </c>
      <c r="W22" s="198" t="s">
        <v>1384</v>
      </c>
      <c r="X22" s="199" t="s">
        <v>1385</v>
      </c>
      <c r="Y22" s="197" t="s">
        <v>34</v>
      </c>
      <c r="Z22" s="197" t="s">
        <v>1357</v>
      </c>
      <c r="AA22" s="200" t="s">
        <v>1314</v>
      </c>
      <c r="AB22" s="197" t="s">
        <v>1316</v>
      </c>
      <c r="AC22" s="197" t="s">
        <v>1316</v>
      </c>
      <c r="AD22" s="197" t="s">
        <v>1316</v>
      </c>
      <c r="AE22" s="197" t="s">
        <v>1327</v>
      </c>
      <c r="AG22" s="41">
        <v>1</v>
      </c>
      <c r="AH22" s="41">
        <v>1</v>
      </c>
      <c r="AI22" s="41">
        <v>1</v>
      </c>
      <c r="AJ22" s="41">
        <v>4</v>
      </c>
    </row>
    <row r="23" spans="1:36" x14ac:dyDescent="0.2">
      <c r="A23" s="18">
        <v>21</v>
      </c>
      <c r="B23" s="64" t="s">
        <v>1386</v>
      </c>
      <c r="C23" s="82" t="s">
        <v>119</v>
      </c>
      <c r="D23" s="62" t="s">
        <v>379</v>
      </c>
      <c r="F23" s="61">
        <v>2</v>
      </c>
      <c r="G23" s="74">
        <v>11</v>
      </c>
      <c r="H23" s="123" t="s">
        <v>34</v>
      </c>
      <c r="I23" s="192">
        <v>2</v>
      </c>
      <c r="J23" s="173">
        <f t="shared" si="0"/>
        <v>127.92722538380309</v>
      </c>
      <c r="K23" s="192">
        <v>2</v>
      </c>
      <c r="L23" s="173">
        <f t="shared" si="1"/>
        <v>127.92722538380309</v>
      </c>
      <c r="M23" s="192">
        <v>2</v>
      </c>
      <c r="N23" s="173">
        <f t="shared" si="2"/>
        <v>127.92722538380309</v>
      </c>
      <c r="O23" s="192">
        <v>5</v>
      </c>
      <c r="P23" s="173">
        <f t="shared" si="3"/>
        <v>80.75749767747395</v>
      </c>
      <c r="Q23" s="174">
        <f t="shared" si="4"/>
        <v>464.53917382888324</v>
      </c>
      <c r="S23" s="200" t="s">
        <v>34</v>
      </c>
      <c r="U23" s="197">
        <v>2</v>
      </c>
      <c r="V23" s="197" t="s">
        <v>1386</v>
      </c>
      <c r="W23" s="198" t="s">
        <v>119</v>
      </c>
      <c r="X23" s="199" t="s">
        <v>379</v>
      </c>
      <c r="Y23" s="197" t="s">
        <v>34</v>
      </c>
      <c r="Z23" s="197" t="s">
        <v>1347</v>
      </c>
      <c r="AA23" s="200" t="s">
        <v>1320</v>
      </c>
      <c r="AB23" s="197" t="s">
        <v>1321</v>
      </c>
      <c r="AC23" s="197" t="s">
        <v>1321</v>
      </c>
      <c r="AD23" s="197" t="s">
        <v>1321</v>
      </c>
      <c r="AE23" s="197" t="s">
        <v>1354</v>
      </c>
      <c r="AG23" s="41">
        <v>2</v>
      </c>
      <c r="AH23" s="41">
        <v>2</v>
      </c>
      <c r="AI23" s="41">
        <v>2</v>
      </c>
      <c r="AJ23" s="41">
        <v>5</v>
      </c>
    </row>
    <row r="24" spans="1:36" x14ac:dyDescent="0.2">
      <c r="A24" s="18">
        <v>22</v>
      </c>
      <c r="B24" s="64" t="s">
        <v>1387</v>
      </c>
      <c r="C24" s="63" t="s">
        <v>1388</v>
      </c>
      <c r="D24" s="62" t="s">
        <v>1389</v>
      </c>
      <c r="F24" s="61">
        <v>3</v>
      </c>
      <c r="G24" s="74">
        <v>11</v>
      </c>
      <c r="H24" s="123" t="s">
        <v>34</v>
      </c>
      <c r="I24" s="192">
        <v>3</v>
      </c>
      <c r="J24" s="173">
        <f t="shared" si="0"/>
        <v>110.03175334010996</v>
      </c>
      <c r="K24" s="192">
        <v>3</v>
      </c>
      <c r="L24" s="173">
        <f t="shared" si="1"/>
        <v>110.03175334010996</v>
      </c>
      <c r="M24" s="192">
        <v>8</v>
      </c>
      <c r="N24" s="173">
        <f t="shared" si="2"/>
        <v>43.27877127195044</v>
      </c>
      <c r="O24" s="192">
        <v>1</v>
      </c>
      <c r="P24" s="173">
        <f t="shared" si="3"/>
        <v>152.06963425791125</v>
      </c>
      <c r="Q24" s="174">
        <f t="shared" si="4"/>
        <v>415.41191221008165</v>
      </c>
      <c r="S24" s="200" t="s">
        <v>34</v>
      </c>
      <c r="U24" s="197">
        <v>3</v>
      </c>
      <c r="V24" s="197" t="s">
        <v>1387</v>
      </c>
      <c r="W24" s="198" t="s">
        <v>1388</v>
      </c>
      <c r="X24" s="199" t="s">
        <v>1389</v>
      </c>
      <c r="Y24" s="197" t="s">
        <v>34</v>
      </c>
      <c r="Z24" s="197" t="s">
        <v>1390</v>
      </c>
      <c r="AA24" s="200" t="s">
        <v>1357</v>
      </c>
      <c r="AB24" s="197" t="s">
        <v>1314</v>
      </c>
      <c r="AC24" s="197" t="s">
        <v>1314</v>
      </c>
      <c r="AD24" s="197" t="s">
        <v>1391</v>
      </c>
      <c r="AE24" s="197" t="s">
        <v>1316</v>
      </c>
      <c r="AG24" s="41">
        <v>3</v>
      </c>
      <c r="AH24" s="41">
        <v>3</v>
      </c>
      <c r="AI24" s="41">
        <v>8</v>
      </c>
      <c r="AJ24" s="41">
        <v>1</v>
      </c>
    </row>
    <row r="25" spans="1:36" x14ac:dyDescent="0.2">
      <c r="A25" s="18">
        <v>23</v>
      </c>
      <c r="B25" s="64" t="s">
        <v>1392</v>
      </c>
      <c r="C25" s="63" t="s">
        <v>88</v>
      </c>
      <c r="D25" s="62" t="s">
        <v>1393</v>
      </c>
      <c r="F25" s="61">
        <v>4</v>
      </c>
      <c r="G25" s="74">
        <v>11</v>
      </c>
      <c r="H25" s="123" t="s">
        <v>34</v>
      </c>
      <c r="I25" s="192">
        <v>4</v>
      </c>
      <c r="J25" s="173">
        <f t="shared" si="0"/>
        <v>94.693907418785869</v>
      </c>
      <c r="K25" s="192">
        <v>4</v>
      </c>
      <c r="L25" s="173">
        <f t="shared" si="1"/>
        <v>94.693907418785869</v>
      </c>
      <c r="M25" s="192">
        <v>11</v>
      </c>
      <c r="N25" s="173">
        <f t="shared" si="2"/>
        <v>9.0909090909090917</v>
      </c>
      <c r="O25" s="192">
        <v>3</v>
      </c>
      <c r="P25" s="173">
        <f t="shared" si="3"/>
        <v>110.03175334010996</v>
      </c>
      <c r="Q25" s="174">
        <f t="shared" si="4"/>
        <v>308.51047726859076</v>
      </c>
      <c r="S25" s="200" t="s">
        <v>34</v>
      </c>
      <c r="U25" s="197">
        <v>4</v>
      </c>
      <c r="V25" s="197" t="s">
        <v>1392</v>
      </c>
      <c r="W25" s="198" t="s">
        <v>88</v>
      </c>
      <c r="X25" s="199" t="s">
        <v>1393</v>
      </c>
      <c r="Y25" s="197" t="s">
        <v>34</v>
      </c>
      <c r="Z25" s="197" t="s">
        <v>1394</v>
      </c>
      <c r="AA25" s="200" t="s">
        <v>1347</v>
      </c>
      <c r="AB25" s="197" t="s">
        <v>1313</v>
      </c>
      <c r="AC25" s="197" t="s">
        <v>1313</v>
      </c>
      <c r="AD25" s="197" t="s">
        <v>1395</v>
      </c>
      <c r="AE25" s="197" t="s">
        <v>1314</v>
      </c>
      <c r="AG25" s="41">
        <v>4</v>
      </c>
      <c r="AH25" s="41">
        <v>4</v>
      </c>
      <c r="AI25" s="41">
        <v>11</v>
      </c>
      <c r="AJ25" s="41">
        <v>3</v>
      </c>
    </row>
    <row r="26" spans="1:36" x14ac:dyDescent="0.2">
      <c r="A26" s="18">
        <v>24</v>
      </c>
      <c r="B26" s="64" t="s">
        <v>1396</v>
      </c>
      <c r="C26" s="63" t="s">
        <v>304</v>
      </c>
      <c r="D26" s="62" t="s">
        <v>378</v>
      </c>
      <c r="F26" s="61">
        <v>5</v>
      </c>
      <c r="G26" s="74">
        <v>11</v>
      </c>
      <c r="H26" s="123" t="s">
        <v>34</v>
      </c>
      <c r="I26" s="192">
        <v>6</v>
      </c>
      <c r="J26" s="173">
        <f t="shared" si="0"/>
        <v>67.707526284183615</v>
      </c>
      <c r="K26" s="192" t="s">
        <v>25</v>
      </c>
      <c r="L26" s="173">
        <f t="shared" si="1"/>
        <v>0</v>
      </c>
      <c r="M26" s="192">
        <v>4</v>
      </c>
      <c r="N26" s="173">
        <f t="shared" si="2"/>
        <v>94.693907418785869</v>
      </c>
      <c r="O26" s="192">
        <v>2</v>
      </c>
      <c r="P26" s="173">
        <f t="shared" si="3"/>
        <v>127.92722538380309</v>
      </c>
      <c r="Q26" s="174">
        <f t="shared" si="4"/>
        <v>290.32865908677257</v>
      </c>
      <c r="S26" s="200" t="s">
        <v>34</v>
      </c>
      <c r="U26" s="197">
        <v>5</v>
      </c>
      <c r="V26" s="197" t="s">
        <v>1396</v>
      </c>
      <c r="W26" s="198" t="s">
        <v>304</v>
      </c>
      <c r="X26" s="199" t="s">
        <v>378</v>
      </c>
      <c r="Y26" s="197" t="s">
        <v>34</v>
      </c>
      <c r="Z26" s="197" t="s">
        <v>1335</v>
      </c>
      <c r="AA26" s="200" t="s">
        <v>1325</v>
      </c>
      <c r="AB26" s="197" t="s">
        <v>1320</v>
      </c>
      <c r="AC26" s="197" t="s">
        <v>25</v>
      </c>
      <c r="AD26" s="197" t="s">
        <v>1313</v>
      </c>
      <c r="AE26" s="197" t="s">
        <v>1321</v>
      </c>
      <c r="AG26" s="41">
        <v>6</v>
      </c>
      <c r="AH26" s="41" t="s">
        <v>25</v>
      </c>
      <c r="AI26" s="41">
        <v>4</v>
      </c>
      <c r="AJ26" s="41">
        <v>2</v>
      </c>
    </row>
    <row r="27" spans="1:36" x14ac:dyDescent="0.2">
      <c r="A27" s="18">
        <v>25</v>
      </c>
      <c r="B27" s="64" t="s">
        <v>1397</v>
      </c>
      <c r="C27" s="82" t="s">
        <v>118</v>
      </c>
      <c r="D27" s="62" t="s">
        <v>1398</v>
      </c>
      <c r="F27" s="61">
        <v>6</v>
      </c>
      <c r="G27" s="74">
        <v>11</v>
      </c>
      <c r="H27" s="123" t="s">
        <v>34</v>
      </c>
      <c r="I27" s="192">
        <v>5</v>
      </c>
      <c r="J27" s="173">
        <f t="shared" si="0"/>
        <v>80.75749767747395</v>
      </c>
      <c r="K27" s="192">
        <v>5</v>
      </c>
      <c r="L27" s="173">
        <f t="shared" si="1"/>
        <v>80.75749767747395</v>
      </c>
      <c r="M27" s="192">
        <v>5</v>
      </c>
      <c r="N27" s="173">
        <f t="shared" si="2"/>
        <v>80.75749767747395</v>
      </c>
      <c r="O27" s="192">
        <v>6</v>
      </c>
      <c r="P27" s="173">
        <f t="shared" si="3"/>
        <v>67.707526284183615</v>
      </c>
      <c r="Q27" s="174">
        <f t="shared" si="4"/>
        <v>309.98001931660548</v>
      </c>
      <c r="S27" s="200" t="s">
        <v>34</v>
      </c>
      <c r="U27" s="197">
        <v>6</v>
      </c>
      <c r="V27" s="197" t="s">
        <v>1397</v>
      </c>
      <c r="W27" s="198" t="s">
        <v>118</v>
      </c>
      <c r="X27" s="199" t="s">
        <v>1398</v>
      </c>
      <c r="Y27" s="197" t="s">
        <v>34</v>
      </c>
      <c r="Z27" s="197" t="s">
        <v>1399</v>
      </c>
      <c r="AA27" s="200" t="s">
        <v>1390</v>
      </c>
      <c r="AB27" s="197" t="s">
        <v>1371</v>
      </c>
      <c r="AC27" s="197" t="s">
        <v>1371</v>
      </c>
      <c r="AD27" s="197" t="s">
        <v>1371</v>
      </c>
      <c r="AE27" s="197" t="s">
        <v>1400</v>
      </c>
      <c r="AG27" s="41">
        <v>5</v>
      </c>
      <c r="AH27" s="41">
        <v>5</v>
      </c>
      <c r="AI27" s="41">
        <v>5</v>
      </c>
      <c r="AJ27" s="41">
        <v>6</v>
      </c>
    </row>
    <row r="28" spans="1:36" x14ac:dyDescent="0.2">
      <c r="A28" s="18">
        <v>26</v>
      </c>
      <c r="B28" s="64" t="s">
        <v>1401</v>
      </c>
      <c r="C28" s="63" t="s">
        <v>75</v>
      </c>
      <c r="D28" s="62" t="s">
        <v>375</v>
      </c>
      <c r="F28" s="61">
        <v>7</v>
      </c>
      <c r="G28" s="74">
        <v>11</v>
      </c>
      <c r="H28" s="123" t="s">
        <v>34</v>
      </c>
      <c r="I28" s="192">
        <v>9</v>
      </c>
      <c r="J28" s="173">
        <f t="shared" si="0"/>
        <v>31.630236058672281</v>
      </c>
      <c r="K28" s="192">
        <v>6</v>
      </c>
      <c r="L28" s="173">
        <f t="shared" si="1"/>
        <v>67.707526284183615</v>
      </c>
      <c r="M28" s="192">
        <v>7</v>
      </c>
      <c r="N28" s="173">
        <f t="shared" si="2"/>
        <v>55.269277711743861</v>
      </c>
      <c r="O28" s="192" t="s">
        <v>26</v>
      </c>
      <c r="P28" s="173">
        <f t="shared" si="3"/>
        <v>0</v>
      </c>
      <c r="Q28" s="174">
        <f t="shared" si="4"/>
        <v>154.60704005459976</v>
      </c>
      <c r="S28" s="200" t="s">
        <v>34</v>
      </c>
      <c r="U28" s="197">
        <v>7</v>
      </c>
      <c r="V28" s="197" t="s">
        <v>1401</v>
      </c>
      <c r="W28" s="198" t="s">
        <v>75</v>
      </c>
      <c r="X28" s="199" t="s">
        <v>375</v>
      </c>
      <c r="Y28" s="197" t="s">
        <v>34</v>
      </c>
      <c r="Z28" s="197" t="s">
        <v>1402</v>
      </c>
      <c r="AA28" s="200" t="s">
        <v>1394</v>
      </c>
      <c r="AB28" s="197" t="s">
        <v>1342</v>
      </c>
      <c r="AC28" s="197" t="s">
        <v>1320</v>
      </c>
      <c r="AD28" s="197" t="s">
        <v>1357</v>
      </c>
      <c r="AE28" s="197" t="s">
        <v>26</v>
      </c>
      <c r="AG28" s="41">
        <v>9</v>
      </c>
      <c r="AH28" s="41">
        <v>6</v>
      </c>
      <c r="AI28" s="41">
        <v>7</v>
      </c>
      <c r="AJ28" s="41" t="s">
        <v>26</v>
      </c>
    </row>
    <row r="29" spans="1:36" x14ac:dyDescent="0.2">
      <c r="A29" s="18">
        <v>27</v>
      </c>
      <c r="B29" s="64" t="s">
        <v>1403</v>
      </c>
      <c r="C29" s="63" t="s">
        <v>106</v>
      </c>
      <c r="D29" s="62" t="s">
        <v>544</v>
      </c>
      <c r="F29" s="61">
        <v>8</v>
      </c>
      <c r="G29" s="74">
        <v>11</v>
      </c>
      <c r="H29" s="123" t="s">
        <v>34</v>
      </c>
      <c r="I29" s="192">
        <v>7</v>
      </c>
      <c r="J29" s="173">
        <f t="shared" si="0"/>
        <v>55.269277711743861</v>
      </c>
      <c r="K29" s="192">
        <v>8</v>
      </c>
      <c r="L29" s="173">
        <f t="shared" si="1"/>
        <v>43.27877127195044</v>
      </c>
      <c r="M29" s="192">
        <v>8</v>
      </c>
      <c r="N29" s="173">
        <f t="shared" si="2"/>
        <v>43.27877127195044</v>
      </c>
      <c r="O29" s="192">
        <v>8</v>
      </c>
      <c r="P29" s="173">
        <f t="shared" si="3"/>
        <v>43.27877127195044</v>
      </c>
      <c r="Q29" s="174">
        <f t="shared" si="4"/>
        <v>185.10559152759518</v>
      </c>
      <c r="S29" s="200" t="s">
        <v>34</v>
      </c>
      <c r="U29" s="197">
        <v>8</v>
      </c>
      <c r="V29" s="197" t="s">
        <v>1403</v>
      </c>
      <c r="W29" s="198" t="s">
        <v>106</v>
      </c>
      <c r="X29" s="199" t="s">
        <v>544</v>
      </c>
      <c r="Y29" s="197" t="s">
        <v>34</v>
      </c>
      <c r="Z29" s="197" t="s">
        <v>1404</v>
      </c>
      <c r="AA29" s="200" t="s">
        <v>1405</v>
      </c>
      <c r="AB29" s="197" t="s">
        <v>1357</v>
      </c>
      <c r="AC29" s="197" t="s">
        <v>1391</v>
      </c>
      <c r="AD29" s="197" t="s">
        <v>1326</v>
      </c>
      <c r="AE29" s="197" t="s">
        <v>1326</v>
      </c>
      <c r="AG29" s="41">
        <v>7</v>
      </c>
      <c r="AH29" s="41">
        <v>8</v>
      </c>
      <c r="AI29" s="41">
        <v>8</v>
      </c>
      <c r="AJ29" s="41">
        <v>8</v>
      </c>
    </row>
    <row r="30" spans="1:36" x14ac:dyDescent="0.2">
      <c r="A30" s="18">
        <v>28</v>
      </c>
      <c r="B30" s="64" t="s">
        <v>1406</v>
      </c>
      <c r="C30" s="63" t="s">
        <v>546</v>
      </c>
      <c r="D30" s="62" t="s">
        <v>1407</v>
      </c>
      <c r="F30" s="61">
        <v>9</v>
      </c>
      <c r="G30" s="74">
        <v>11</v>
      </c>
      <c r="H30" s="123" t="s">
        <v>34</v>
      </c>
      <c r="I30" s="192">
        <v>8</v>
      </c>
      <c r="J30" s="173">
        <f t="shared" si="0"/>
        <v>43.27877127195044</v>
      </c>
      <c r="K30" s="192" t="s">
        <v>24</v>
      </c>
      <c r="L30" s="173">
        <f t="shared" si="1"/>
        <v>9.0909090909090917</v>
      </c>
      <c r="M30" s="192">
        <v>10</v>
      </c>
      <c r="N30" s="173">
        <f t="shared" si="2"/>
        <v>20.251452439729437</v>
      </c>
      <c r="O30" s="192">
        <v>7</v>
      </c>
      <c r="P30" s="173">
        <f t="shared" si="3"/>
        <v>55.269277711743861</v>
      </c>
      <c r="Q30" s="174">
        <f t="shared" si="4"/>
        <v>127.89041051433283</v>
      </c>
      <c r="S30" s="200" t="s">
        <v>34</v>
      </c>
      <c r="U30" s="197">
        <v>9</v>
      </c>
      <c r="V30" s="197" t="s">
        <v>1406</v>
      </c>
      <c r="W30" s="198" t="s">
        <v>546</v>
      </c>
      <c r="X30" s="199" t="s">
        <v>1407</v>
      </c>
      <c r="Y30" s="197" t="s">
        <v>34</v>
      </c>
      <c r="Z30" s="197" t="s">
        <v>1408</v>
      </c>
      <c r="AA30" s="200" t="s">
        <v>1376</v>
      </c>
      <c r="AB30" s="197" t="s">
        <v>1326</v>
      </c>
      <c r="AC30" s="197" t="s">
        <v>24</v>
      </c>
      <c r="AD30" s="197" t="s">
        <v>1331</v>
      </c>
      <c r="AE30" s="197" t="s">
        <v>1357</v>
      </c>
      <c r="AG30" s="41">
        <v>8</v>
      </c>
      <c r="AH30" s="41" t="s">
        <v>24</v>
      </c>
      <c r="AI30" s="41">
        <v>10</v>
      </c>
      <c r="AJ30" s="41">
        <v>7</v>
      </c>
    </row>
    <row r="31" spans="1:36" x14ac:dyDescent="0.2">
      <c r="A31" s="18">
        <v>29</v>
      </c>
      <c r="B31" s="64" t="s">
        <v>1409</v>
      </c>
      <c r="C31" s="63" t="s">
        <v>165</v>
      </c>
      <c r="D31" s="62" t="s">
        <v>376</v>
      </c>
      <c r="F31" s="61">
        <v>10</v>
      </c>
      <c r="G31" s="74">
        <v>11</v>
      </c>
      <c r="H31" s="123" t="s">
        <v>34</v>
      </c>
      <c r="I31" s="192">
        <v>10</v>
      </c>
      <c r="J31" s="173">
        <f t="shared" si="0"/>
        <v>20.251452439729437</v>
      </c>
      <c r="K31" s="192">
        <v>7</v>
      </c>
      <c r="L31" s="173">
        <f t="shared" si="1"/>
        <v>55.269277711743861</v>
      </c>
      <c r="M31" s="192">
        <v>9</v>
      </c>
      <c r="N31" s="173">
        <f t="shared" si="2"/>
        <v>31.630236058672281</v>
      </c>
      <c r="O31" s="192">
        <v>9</v>
      </c>
      <c r="P31" s="173">
        <f t="shared" si="3"/>
        <v>31.630236058672281</v>
      </c>
      <c r="Q31" s="174">
        <f t="shared" si="4"/>
        <v>138.78120226881788</v>
      </c>
      <c r="S31" s="200" t="s">
        <v>34</v>
      </c>
      <c r="U31" s="197">
        <v>10</v>
      </c>
      <c r="V31" s="197" t="s">
        <v>1409</v>
      </c>
      <c r="W31" s="198" t="s">
        <v>165</v>
      </c>
      <c r="X31" s="199" t="s">
        <v>376</v>
      </c>
      <c r="Y31" s="197" t="s">
        <v>34</v>
      </c>
      <c r="Z31" s="197" t="s">
        <v>1410</v>
      </c>
      <c r="AA31" s="200" t="s">
        <v>1376</v>
      </c>
      <c r="AB31" s="197" t="s">
        <v>1411</v>
      </c>
      <c r="AC31" s="197" t="s">
        <v>1357</v>
      </c>
      <c r="AD31" s="197" t="s">
        <v>1342</v>
      </c>
      <c r="AE31" s="197" t="s">
        <v>1342</v>
      </c>
      <c r="AG31" s="41">
        <v>10</v>
      </c>
      <c r="AH31" s="41">
        <v>7</v>
      </c>
      <c r="AI31" s="41">
        <v>9</v>
      </c>
      <c r="AJ31" s="41">
        <v>9</v>
      </c>
    </row>
    <row r="32" spans="1:36" x14ac:dyDescent="0.2">
      <c r="A32" s="18">
        <v>30</v>
      </c>
      <c r="B32" s="64" t="s">
        <v>1412</v>
      </c>
      <c r="C32" s="63" t="s">
        <v>1413</v>
      </c>
      <c r="D32" s="62" t="s">
        <v>377</v>
      </c>
      <c r="F32" s="61">
        <v>11</v>
      </c>
      <c r="G32" s="74">
        <v>11</v>
      </c>
      <c r="H32" s="123" t="s">
        <v>34</v>
      </c>
      <c r="I32" s="192">
        <v>11</v>
      </c>
      <c r="J32" s="173">
        <f t="shared" si="0"/>
        <v>9.0909090909090917</v>
      </c>
      <c r="K32" s="192">
        <v>9</v>
      </c>
      <c r="L32" s="173">
        <f t="shared" si="1"/>
        <v>31.630236058672281</v>
      </c>
      <c r="M32" s="192">
        <v>11</v>
      </c>
      <c r="N32" s="173">
        <f t="shared" si="2"/>
        <v>9.0909090909090917</v>
      </c>
      <c r="O32" s="192">
        <v>10</v>
      </c>
      <c r="P32" s="173">
        <f t="shared" si="3"/>
        <v>20.251452439729437</v>
      </c>
      <c r="Q32" s="174">
        <f t="shared" si="4"/>
        <v>70.063506680219902</v>
      </c>
      <c r="S32" s="200" t="s">
        <v>34</v>
      </c>
      <c r="U32" s="197">
        <v>11</v>
      </c>
      <c r="V32" s="197" t="s">
        <v>1412</v>
      </c>
      <c r="W32" s="198" t="s">
        <v>1413</v>
      </c>
      <c r="X32" s="199" t="s">
        <v>377</v>
      </c>
      <c r="Y32" s="197" t="s">
        <v>34</v>
      </c>
      <c r="Z32" s="197" t="s">
        <v>1414</v>
      </c>
      <c r="AA32" s="200" t="s">
        <v>1415</v>
      </c>
      <c r="AB32" s="197" t="s">
        <v>1395</v>
      </c>
      <c r="AC32" s="197" t="s">
        <v>1342</v>
      </c>
      <c r="AD32" s="197" t="s">
        <v>1347</v>
      </c>
      <c r="AE32" s="197" t="s">
        <v>1331</v>
      </c>
      <c r="AG32" s="41">
        <v>11</v>
      </c>
      <c r="AH32" s="41">
        <v>9</v>
      </c>
      <c r="AI32" s="41">
        <v>11</v>
      </c>
      <c r="AJ32" s="41">
        <v>10</v>
      </c>
    </row>
    <row r="33" spans="1:36" x14ac:dyDescent="0.2">
      <c r="A33" s="18">
        <v>31</v>
      </c>
      <c r="B33" s="64" t="s">
        <v>1416</v>
      </c>
      <c r="C33" s="63" t="s">
        <v>1417</v>
      </c>
      <c r="D33" s="62" t="s">
        <v>1418</v>
      </c>
      <c r="F33" s="61">
        <v>1</v>
      </c>
      <c r="G33" s="74">
        <v>14</v>
      </c>
      <c r="H33" s="123" t="s">
        <v>1419</v>
      </c>
      <c r="I33" s="192">
        <v>1</v>
      </c>
      <c r="J33" s="173">
        <f t="shared" si="0"/>
        <v>157.30640178391189</v>
      </c>
      <c r="K33" s="192">
        <v>1</v>
      </c>
      <c r="L33" s="173">
        <f t="shared" si="1"/>
        <v>157.30640178391189</v>
      </c>
      <c r="M33" s="192">
        <v>1</v>
      </c>
      <c r="N33" s="173">
        <f t="shared" si="2"/>
        <v>157.30640178391189</v>
      </c>
      <c r="O33" s="192">
        <v>1</v>
      </c>
      <c r="P33" s="173">
        <f t="shared" si="3"/>
        <v>157.30640178391189</v>
      </c>
      <c r="Q33" s="174">
        <f t="shared" si="4"/>
        <v>629.22560713564758</v>
      </c>
      <c r="S33" s="246" t="s">
        <v>34</v>
      </c>
      <c r="U33" s="243">
        <v>1</v>
      </c>
      <c r="V33" s="243" t="s">
        <v>1416</v>
      </c>
      <c r="W33" s="244" t="s">
        <v>1417</v>
      </c>
      <c r="X33" s="245" t="s">
        <v>1418</v>
      </c>
      <c r="Y33" s="243" t="s">
        <v>1419</v>
      </c>
      <c r="Z33" s="243" t="s">
        <v>1313</v>
      </c>
      <c r="AA33" s="246" t="s">
        <v>1314</v>
      </c>
      <c r="AB33" s="243" t="s">
        <v>1315</v>
      </c>
      <c r="AC33" s="243" t="s">
        <v>1316</v>
      </c>
      <c r="AD33" s="243" t="s">
        <v>1316</v>
      </c>
      <c r="AE33" s="243" t="s">
        <v>1316</v>
      </c>
      <c r="AG33" s="41">
        <v>1</v>
      </c>
      <c r="AH33" s="41">
        <v>1</v>
      </c>
      <c r="AI33" s="41">
        <v>1</v>
      </c>
      <c r="AJ33" s="41">
        <v>1</v>
      </c>
    </row>
    <row r="34" spans="1:36" x14ac:dyDescent="0.2">
      <c r="A34" s="18">
        <v>32</v>
      </c>
      <c r="B34" s="64" t="s">
        <v>1420</v>
      </c>
      <c r="C34" s="63" t="s">
        <v>390</v>
      </c>
      <c r="D34" s="62" t="s">
        <v>391</v>
      </c>
      <c r="F34" s="61">
        <v>2</v>
      </c>
      <c r="G34" s="74">
        <v>14</v>
      </c>
      <c r="H34" s="123" t="s">
        <v>1419</v>
      </c>
      <c r="I34" s="192">
        <v>2</v>
      </c>
      <c r="J34" s="173">
        <f t="shared" si="0"/>
        <v>135.11204485785569</v>
      </c>
      <c r="K34" s="192">
        <v>2</v>
      </c>
      <c r="L34" s="173">
        <f t="shared" si="1"/>
        <v>135.11204485785569</v>
      </c>
      <c r="M34" s="192">
        <v>2</v>
      </c>
      <c r="N34" s="173">
        <f t="shared" si="2"/>
        <v>135.11204485785569</v>
      </c>
      <c r="O34" s="192">
        <v>4</v>
      </c>
      <c r="P34" s="173">
        <f t="shared" si="3"/>
        <v>105.77483078894235</v>
      </c>
      <c r="Q34" s="174">
        <f t="shared" si="4"/>
        <v>511.11096536250943</v>
      </c>
      <c r="S34" s="246" t="s">
        <v>35</v>
      </c>
      <c r="U34" s="243">
        <v>2</v>
      </c>
      <c r="V34" s="243" t="s">
        <v>1420</v>
      </c>
      <c r="W34" s="244" t="s">
        <v>390</v>
      </c>
      <c r="X34" s="245" t="s">
        <v>391</v>
      </c>
      <c r="Y34" s="243" t="s">
        <v>1419</v>
      </c>
      <c r="Z34" s="243" t="s">
        <v>1331</v>
      </c>
      <c r="AA34" s="246" t="s">
        <v>1320</v>
      </c>
      <c r="AB34" s="243" t="s">
        <v>1321</v>
      </c>
      <c r="AC34" s="243" t="s">
        <v>1321</v>
      </c>
      <c r="AD34" s="243" t="s">
        <v>1321</v>
      </c>
      <c r="AE34" s="243" t="s">
        <v>1327</v>
      </c>
      <c r="AG34" s="41">
        <v>2</v>
      </c>
      <c r="AH34" s="41">
        <v>2</v>
      </c>
      <c r="AI34" s="41">
        <v>2</v>
      </c>
      <c r="AJ34" s="41">
        <v>4</v>
      </c>
    </row>
    <row r="35" spans="1:36" x14ac:dyDescent="0.2">
      <c r="A35" s="18">
        <v>33</v>
      </c>
      <c r="B35" s="64" t="s">
        <v>1421</v>
      </c>
      <c r="C35" s="82" t="s">
        <v>84</v>
      </c>
      <c r="D35" s="62" t="s">
        <v>381</v>
      </c>
      <c r="F35" s="61">
        <v>3</v>
      </c>
      <c r="G35" s="74">
        <v>14</v>
      </c>
      <c r="H35" s="123" t="s">
        <v>1419</v>
      </c>
      <c r="I35" s="192">
        <v>3</v>
      </c>
      <c r="J35" s="173">
        <f t="shared" ref="J35:J57" si="5">IF(OR(I35="DSQ",I35="RAF",I35="DNC",I35="DPG"),0,IF(OR(I35="DNS",I35="DNF"),100*(($G35-$G35+1)/$G35)+50*(LOG($G35/$G35)),100*(($G35-I35+1)/$G35)+50*(LOG($G35/I35))))</f>
        <v>119.16462476221449</v>
      </c>
      <c r="K35" s="192">
        <v>5</v>
      </c>
      <c r="L35" s="173">
        <f t="shared" ref="L35:L57" si="6">IF(OR(K35="DSQ",K35="RAF",K35="DNC",K35="DPG"),0,IF(OR(K35="DNS",K35="DNF"),100*(($G35-$G35+1)/$G35)+50*(LOG($G35/$G35)),100*(($G35-K35+1)/$G35)+50*(LOG($G35/K35))))</f>
        <v>93.786472995682388</v>
      </c>
      <c r="M35" s="192">
        <v>3</v>
      </c>
      <c r="N35" s="173">
        <f t="shared" si="2"/>
        <v>119.16462476221449</v>
      </c>
      <c r="O35" s="192">
        <v>2</v>
      </c>
      <c r="P35" s="173">
        <f t="shared" ref="P35:P57" si="7">IF(OR(O35="DSQ",O35="RAF",O35="DNC",O35="DPG"),0,IF(OR(O35="DNS",O35="DNF"),100*(($G35-$G35+1)/$G35)+50*(LOG($G35/$G35)),100*(($G35-O35+1)/$G35)+50*(LOG($G35/O35))))</f>
        <v>135.11204485785569</v>
      </c>
      <c r="Q35" s="174">
        <f t="shared" si="4"/>
        <v>467.22776737796704</v>
      </c>
      <c r="S35" s="246" t="s">
        <v>34</v>
      </c>
      <c r="U35" s="243">
        <v>3</v>
      </c>
      <c r="V35" s="243" t="s">
        <v>1421</v>
      </c>
      <c r="W35" s="244" t="s">
        <v>84</v>
      </c>
      <c r="X35" s="245" t="s">
        <v>381</v>
      </c>
      <c r="Y35" s="243" t="s">
        <v>1419</v>
      </c>
      <c r="Z35" s="243" t="s">
        <v>1362</v>
      </c>
      <c r="AA35" s="246" t="s">
        <v>1326</v>
      </c>
      <c r="AB35" s="243" t="s">
        <v>1314</v>
      </c>
      <c r="AC35" s="243" t="s">
        <v>1354</v>
      </c>
      <c r="AD35" s="243" t="s">
        <v>1314</v>
      </c>
      <c r="AE35" s="243" t="s">
        <v>1321</v>
      </c>
      <c r="AG35" s="41">
        <v>3</v>
      </c>
      <c r="AH35" s="41">
        <v>5</v>
      </c>
      <c r="AI35" s="41">
        <v>3</v>
      </c>
      <c r="AJ35" s="41">
        <v>2</v>
      </c>
    </row>
    <row r="36" spans="1:36" x14ac:dyDescent="0.2">
      <c r="A36" s="18">
        <v>34</v>
      </c>
      <c r="B36" s="64" t="s">
        <v>1422</v>
      </c>
      <c r="C36" s="63" t="s">
        <v>76</v>
      </c>
      <c r="D36" s="62" t="s">
        <v>380</v>
      </c>
      <c r="F36" s="61">
        <v>4</v>
      </c>
      <c r="G36" s="74">
        <v>14</v>
      </c>
      <c r="H36" s="123" t="s">
        <v>1419</v>
      </c>
      <c r="I36" s="192">
        <v>4</v>
      </c>
      <c r="J36" s="173">
        <f t="shared" si="5"/>
        <v>105.77483078894235</v>
      </c>
      <c r="K36" s="192">
        <v>3</v>
      </c>
      <c r="L36" s="173">
        <f t="shared" si="6"/>
        <v>119.16462476221449</v>
      </c>
      <c r="M36" s="192" t="s">
        <v>24</v>
      </c>
      <c r="N36" s="173">
        <f t="shared" si="2"/>
        <v>7.1428571428571423</v>
      </c>
      <c r="O36" s="192">
        <v>3</v>
      </c>
      <c r="P36" s="173">
        <f t="shared" si="7"/>
        <v>119.16462476221449</v>
      </c>
      <c r="Q36" s="174">
        <f t="shared" si="4"/>
        <v>351.24693745622852</v>
      </c>
      <c r="S36" s="246" t="s">
        <v>34</v>
      </c>
      <c r="U36" s="243">
        <v>4</v>
      </c>
      <c r="V36" s="243" t="s">
        <v>1422</v>
      </c>
      <c r="W36" s="244" t="s">
        <v>76</v>
      </c>
      <c r="X36" s="245" t="s">
        <v>380</v>
      </c>
      <c r="Y36" s="243" t="s">
        <v>1419</v>
      </c>
      <c r="Z36" s="243" t="s">
        <v>1351</v>
      </c>
      <c r="AA36" s="246" t="s">
        <v>1331</v>
      </c>
      <c r="AB36" s="243" t="s">
        <v>1313</v>
      </c>
      <c r="AC36" s="243" t="s">
        <v>1314</v>
      </c>
      <c r="AD36" s="243" t="s">
        <v>24</v>
      </c>
      <c r="AE36" s="243" t="s">
        <v>1314</v>
      </c>
      <c r="AG36" s="41">
        <v>4</v>
      </c>
      <c r="AH36" s="41">
        <v>3</v>
      </c>
      <c r="AI36" s="41" t="s">
        <v>24</v>
      </c>
      <c r="AJ36" s="41">
        <v>3</v>
      </c>
    </row>
    <row r="37" spans="1:36" x14ac:dyDescent="0.2">
      <c r="A37" s="18">
        <v>35</v>
      </c>
      <c r="B37" s="64" t="s">
        <v>1423</v>
      </c>
      <c r="C37" s="63" t="s">
        <v>504</v>
      </c>
      <c r="D37" s="62" t="s">
        <v>570</v>
      </c>
      <c r="F37" s="61">
        <v>5</v>
      </c>
      <c r="G37" s="74">
        <v>14</v>
      </c>
      <c r="H37" s="123" t="s">
        <v>1419</v>
      </c>
      <c r="I37" s="192">
        <v>5</v>
      </c>
      <c r="J37" s="173">
        <f t="shared" si="5"/>
        <v>93.786472995682388</v>
      </c>
      <c r="K37" s="192">
        <v>4</v>
      </c>
      <c r="L37" s="173">
        <f t="shared" si="6"/>
        <v>105.77483078894235</v>
      </c>
      <c r="M37" s="192" t="s">
        <v>24</v>
      </c>
      <c r="N37" s="173">
        <f t="shared" si="2"/>
        <v>7.1428571428571423</v>
      </c>
      <c r="O37" s="192" t="s">
        <v>25</v>
      </c>
      <c r="P37" s="173">
        <f t="shared" si="7"/>
        <v>0</v>
      </c>
      <c r="Q37" s="174">
        <f t="shared" si="4"/>
        <v>206.70416092748187</v>
      </c>
      <c r="S37" s="246" t="s">
        <v>35</v>
      </c>
      <c r="U37" s="243">
        <v>5</v>
      </c>
      <c r="V37" s="243" t="s">
        <v>1423</v>
      </c>
      <c r="W37" s="244" t="s">
        <v>504</v>
      </c>
      <c r="X37" s="245" t="s">
        <v>570</v>
      </c>
      <c r="Y37" s="243" t="s">
        <v>1419</v>
      </c>
      <c r="Z37" s="243" t="s">
        <v>1399</v>
      </c>
      <c r="AA37" s="246" t="s">
        <v>1390</v>
      </c>
      <c r="AB37" s="243" t="s">
        <v>1371</v>
      </c>
      <c r="AC37" s="243" t="s">
        <v>1313</v>
      </c>
      <c r="AD37" s="243" t="s">
        <v>24</v>
      </c>
      <c r="AE37" s="243" t="s">
        <v>25</v>
      </c>
      <c r="AG37" s="41">
        <v>5</v>
      </c>
      <c r="AH37" s="41">
        <v>4</v>
      </c>
      <c r="AI37" s="41" t="s">
        <v>24</v>
      </c>
      <c r="AJ37" s="41" t="s">
        <v>25</v>
      </c>
    </row>
    <row r="38" spans="1:36" x14ac:dyDescent="0.2">
      <c r="A38" s="18">
        <v>36</v>
      </c>
      <c r="B38" s="64" t="s">
        <v>1424</v>
      </c>
      <c r="C38" s="82" t="s">
        <v>89</v>
      </c>
      <c r="D38" s="62" t="s">
        <v>1425</v>
      </c>
      <c r="F38" s="61">
        <v>1</v>
      </c>
      <c r="G38" s="74">
        <v>14</v>
      </c>
      <c r="H38" s="123" t="s">
        <v>56</v>
      </c>
      <c r="I38" s="192">
        <v>1</v>
      </c>
      <c r="J38" s="173">
        <f t="shared" si="5"/>
        <v>157.30640178391189</v>
      </c>
      <c r="K38" s="192">
        <v>3</v>
      </c>
      <c r="L38" s="173">
        <f t="shared" si="6"/>
        <v>119.16462476221449</v>
      </c>
      <c r="M38" s="192">
        <v>1</v>
      </c>
      <c r="N38" s="173">
        <f t="shared" si="2"/>
        <v>157.30640178391189</v>
      </c>
      <c r="O38" s="192">
        <v>6</v>
      </c>
      <c r="P38" s="173">
        <f t="shared" si="7"/>
        <v>82.684553550444008</v>
      </c>
      <c r="Q38" s="174">
        <f t="shared" si="4"/>
        <v>516.4619818804822</v>
      </c>
      <c r="S38" s="200" t="s">
        <v>56</v>
      </c>
      <c r="U38" s="197">
        <v>1</v>
      </c>
      <c r="V38" s="197" t="s">
        <v>1424</v>
      </c>
      <c r="W38" s="198" t="s">
        <v>89</v>
      </c>
      <c r="X38" s="199" t="s">
        <v>1425</v>
      </c>
      <c r="Y38" s="197" t="s">
        <v>56</v>
      </c>
      <c r="Z38" s="197" t="s">
        <v>1347</v>
      </c>
      <c r="AA38" s="200" t="s">
        <v>1371</v>
      </c>
      <c r="AB38" s="197" t="s">
        <v>1316</v>
      </c>
      <c r="AC38" s="197" t="s">
        <v>1314</v>
      </c>
      <c r="AD38" s="197" t="s">
        <v>1316</v>
      </c>
      <c r="AE38" s="197" t="s">
        <v>1400</v>
      </c>
      <c r="AG38" s="41">
        <v>1</v>
      </c>
      <c r="AH38" s="41">
        <v>3</v>
      </c>
      <c r="AI38" s="41">
        <v>1</v>
      </c>
      <c r="AJ38" s="41">
        <v>6</v>
      </c>
    </row>
    <row r="39" spans="1:36" x14ac:dyDescent="0.2">
      <c r="A39" s="18">
        <v>37</v>
      </c>
      <c r="B39" s="64" t="s">
        <v>1426</v>
      </c>
      <c r="C39" s="82" t="s">
        <v>1427</v>
      </c>
      <c r="D39" s="62" t="s">
        <v>1428</v>
      </c>
      <c r="F39" s="61">
        <v>2</v>
      </c>
      <c r="G39" s="74">
        <v>14</v>
      </c>
      <c r="H39" s="123" t="s">
        <v>56</v>
      </c>
      <c r="I39" s="192">
        <v>4</v>
      </c>
      <c r="J39" s="173">
        <f t="shared" si="5"/>
        <v>105.77483078894235</v>
      </c>
      <c r="K39" s="192">
        <v>2</v>
      </c>
      <c r="L39" s="173">
        <f t="shared" si="6"/>
        <v>135.11204485785569</v>
      </c>
      <c r="M39" s="192">
        <v>5</v>
      </c>
      <c r="N39" s="173">
        <f t="shared" si="2"/>
        <v>93.786472995682388</v>
      </c>
      <c r="O39" s="192">
        <v>1</v>
      </c>
      <c r="P39" s="173">
        <f t="shared" si="7"/>
        <v>157.30640178391189</v>
      </c>
      <c r="Q39" s="174">
        <f t="shared" si="4"/>
        <v>491.97975042639234</v>
      </c>
      <c r="S39" s="200" t="s">
        <v>56</v>
      </c>
      <c r="U39" s="197">
        <v>2</v>
      </c>
      <c r="V39" s="197" t="s">
        <v>1426</v>
      </c>
      <c r="W39" s="198" t="s">
        <v>1427</v>
      </c>
      <c r="X39" s="199" t="s">
        <v>1428</v>
      </c>
      <c r="Y39" s="197" t="s">
        <v>56</v>
      </c>
      <c r="Z39" s="197" t="s">
        <v>1325</v>
      </c>
      <c r="AA39" s="200" t="s">
        <v>1357</v>
      </c>
      <c r="AB39" s="197" t="s">
        <v>1313</v>
      </c>
      <c r="AC39" s="197" t="s">
        <v>1321</v>
      </c>
      <c r="AD39" s="197" t="s">
        <v>1354</v>
      </c>
      <c r="AE39" s="197" t="s">
        <v>1316</v>
      </c>
      <c r="AG39" s="41">
        <v>4</v>
      </c>
      <c r="AH39" s="41">
        <v>2</v>
      </c>
      <c r="AI39" s="41">
        <v>5</v>
      </c>
      <c r="AJ39" s="41">
        <v>1</v>
      </c>
    </row>
    <row r="40" spans="1:36" x14ac:dyDescent="0.2">
      <c r="A40" s="18">
        <v>38</v>
      </c>
      <c r="B40" s="64" t="s">
        <v>1429</v>
      </c>
      <c r="C40" s="63" t="s">
        <v>122</v>
      </c>
      <c r="D40" s="62" t="s">
        <v>384</v>
      </c>
      <c r="F40" s="61">
        <v>3</v>
      </c>
      <c r="G40" s="74">
        <v>14</v>
      </c>
      <c r="H40" s="123" t="s">
        <v>56</v>
      </c>
      <c r="I40" s="192">
        <v>2</v>
      </c>
      <c r="J40" s="173">
        <f t="shared" si="5"/>
        <v>135.11204485785569</v>
      </c>
      <c r="K40" s="192">
        <v>4</v>
      </c>
      <c r="L40" s="173">
        <f t="shared" si="6"/>
        <v>105.77483078894235</v>
      </c>
      <c r="M40" s="192">
        <v>3</v>
      </c>
      <c r="N40" s="173">
        <f t="shared" si="2"/>
        <v>119.16462476221449</v>
      </c>
      <c r="O40" s="192">
        <v>3</v>
      </c>
      <c r="P40" s="173">
        <f t="shared" si="7"/>
        <v>119.16462476221449</v>
      </c>
      <c r="Q40" s="174">
        <f t="shared" si="4"/>
        <v>479.21612517122702</v>
      </c>
      <c r="S40" s="200" t="s">
        <v>35</v>
      </c>
      <c r="U40" s="197">
        <v>3</v>
      </c>
      <c r="V40" s="197" t="s">
        <v>1429</v>
      </c>
      <c r="W40" s="198" t="s">
        <v>122</v>
      </c>
      <c r="X40" s="199" t="s">
        <v>384</v>
      </c>
      <c r="Y40" s="197" t="s">
        <v>56</v>
      </c>
      <c r="Z40" s="197" t="s">
        <v>1325</v>
      </c>
      <c r="AA40" s="200" t="s">
        <v>1326</v>
      </c>
      <c r="AB40" s="197" t="s">
        <v>1321</v>
      </c>
      <c r="AC40" s="197" t="s">
        <v>1327</v>
      </c>
      <c r="AD40" s="197" t="s">
        <v>1314</v>
      </c>
      <c r="AE40" s="197" t="s">
        <v>1314</v>
      </c>
      <c r="AG40" s="41">
        <v>2</v>
      </c>
      <c r="AH40" s="41">
        <v>4</v>
      </c>
      <c r="AI40" s="41">
        <v>3</v>
      </c>
      <c r="AJ40" s="41">
        <v>3</v>
      </c>
    </row>
    <row r="41" spans="1:36" x14ac:dyDescent="0.2">
      <c r="A41" s="18">
        <v>39</v>
      </c>
      <c r="B41" s="64" t="s">
        <v>1430</v>
      </c>
      <c r="C41" s="82" t="s">
        <v>1431</v>
      </c>
      <c r="D41" s="62" t="s">
        <v>1432</v>
      </c>
      <c r="F41" s="61">
        <v>4</v>
      </c>
      <c r="G41" s="74">
        <v>14</v>
      </c>
      <c r="H41" s="123" t="s">
        <v>56</v>
      </c>
      <c r="I41" s="192">
        <v>10</v>
      </c>
      <c r="J41" s="173">
        <f t="shared" si="5"/>
        <v>43.020687498197617</v>
      </c>
      <c r="K41" s="192">
        <v>5</v>
      </c>
      <c r="L41" s="173">
        <f t="shared" si="6"/>
        <v>93.786472995682388</v>
      </c>
      <c r="M41" s="192">
        <v>6</v>
      </c>
      <c r="N41" s="173">
        <f t="shared" si="2"/>
        <v>82.684553550444008</v>
      </c>
      <c r="O41" s="192">
        <v>2</v>
      </c>
      <c r="P41" s="173">
        <f t="shared" si="7"/>
        <v>135.11204485785569</v>
      </c>
      <c r="Q41" s="174">
        <f t="shared" si="4"/>
        <v>354.60375890217972</v>
      </c>
      <c r="S41" s="200" t="s">
        <v>35</v>
      </c>
      <c r="U41" s="197">
        <v>4</v>
      </c>
      <c r="V41" s="197" t="s">
        <v>1430</v>
      </c>
      <c r="W41" s="198" t="s">
        <v>1431</v>
      </c>
      <c r="X41" s="199" t="s">
        <v>1432</v>
      </c>
      <c r="Y41" s="197" t="s">
        <v>56</v>
      </c>
      <c r="Z41" s="197" t="s">
        <v>1405</v>
      </c>
      <c r="AA41" s="200" t="s">
        <v>1362</v>
      </c>
      <c r="AB41" s="197" t="s">
        <v>1411</v>
      </c>
      <c r="AC41" s="197" t="s">
        <v>1371</v>
      </c>
      <c r="AD41" s="197" t="s">
        <v>1320</v>
      </c>
      <c r="AE41" s="197" t="s">
        <v>1321</v>
      </c>
      <c r="AG41" s="41">
        <v>10</v>
      </c>
      <c r="AH41" s="41">
        <v>5</v>
      </c>
      <c r="AI41" s="41">
        <v>6</v>
      </c>
      <c r="AJ41" s="41">
        <v>2</v>
      </c>
    </row>
    <row r="42" spans="1:36" x14ac:dyDescent="0.2">
      <c r="A42" s="18">
        <v>40</v>
      </c>
      <c r="B42" s="64" t="s">
        <v>1433</v>
      </c>
      <c r="C42" s="63" t="s">
        <v>561</v>
      </c>
      <c r="D42" s="62" t="s">
        <v>1434</v>
      </c>
      <c r="F42" s="61">
        <v>5</v>
      </c>
      <c r="G42" s="74">
        <v>14</v>
      </c>
      <c r="H42" s="123" t="s">
        <v>56</v>
      </c>
      <c r="I42" s="192">
        <v>6</v>
      </c>
      <c r="J42" s="173">
        <f t="shared" si="5"/>
        <v>82.684553550444008</v>
      </c>
      <c r="K42" s="192">
        <v>6</v>
      </c>
      <c r="L42" s="173">
        <f t="shared" si="6"/>
        <v>82.684553550444008</v>
      </c>
      <c r="M42" s="192">
        <v>2</v>
      </c>
      <c r="N42" s="173">
        <f t="shared" si="2"/>
        <v>135.11204485785569</v>
      </c>
      <c r="O42" s="192">
        <v>5</v>
      </c>
      <c r="P42" s="173">
        <f t="shared" si="7"/>
        <v>93.786472995682388</v>
      </c>
      <c r="Q42" s="174">
        <f t="shared" si="4"/>
        <v>394.26762495442608</v>
      </c>
      <c r="S42" s="200" t="s">
        <v>35</v>
      </c>
      <c r="U42" s="197">
        <v>5</v>
      </c>
      <c r="V42" s="197" t="s">
        <v>1433</v>
      </c>
      <c r="W42" s="198" t="s">
        <v>561</v>
      </c>
      <c r="X42" s="199" t="s">
        <v>1434</v>
      </c>
      <c r="Y42" s="197" t="s">
        <v>56</v>
      </c>
      <c r="Z42" s="197" t="s">
        <v>1435</v>
      </c>
      <c r="AA42" s="200" t="s">
        <v>1362</v>
      </c>
      <c r="AB42" s="197" t="s">
        <v>1400</v>
      </c>
      <c r="AC42" s="197" t="s">
        <v>1320</v>
      </c>
      <c r="AD42" s="197" t="s">
        <v>1321</v>
      </c>
      <c r="AE42" s="197" t="s">
        <v>1371</v>
      </c>
      <c r="AG42" s="41">
        <v>6</v>
      </c>
      <c r="AH42" s="41">
        <v>6</v>
      </c>
      <c r="AI42" s="41">
        <v>2</v>
      </c>
      <c r="AJ42" s="41">
        <v>5</v>
      </c>
    </row>
    <row r="43" spans="1:36" x14ac:dyDescent="0.2">
      <c r="A43" s="18">
        <v>41</v>
      </c>
      <c r="B43" s="64" t="s">
        <v>1436</v>
      </c>
      <c r="C43" s="63" t="s">
        <v>308</v>
      </c>
      <c r="D43" s="62" t="s">
        <v>1437</v>
      </c>
      <c r="F43" s="61">
        <v>6</v>
      </c>
      <c r="G43" s="74">
        <v>14</v>
      </c>
      <c r="H43" s="123" t="s">
        <v>56</v>
      </c>
      <c r="I43" s="192">
        <v>3</v>
      </c>
      <c r="J43" s="173">
        <f t="shared" si="5"/>
        <v>119.16462476221449</v>
      </c>
      <c r="K43" s="192">
        <v>6</v>
      </c>
      <c r="L43" s="173">
        <f t="shared" si="6"/>
        <v>82.684553550444008</v>
      </c>
      <c r="M43" s="192" t="s">
        <v>24</v>
      </c>
      <c r="N43" s="173">
        <f t="shared" si="2"/>
        <v>7.1428571428571423</v>
      </c>
      <c r="O43" s="192">
        <v>4</v>
      </c>
      <c r="P43" s="173">
        <f t="shared" si="7"/>
        <v>105.77483078894235</v>
      </c>
      <c r="Q43" s="174">
        <f t="shared" si="4"/>
        <v>314.76686624445801</v>
      </c>
      <c r="S43" s="200" t="s">
        <v>35</v>
      </c>
      <c r="U43" s="197">
        <v>6</v>
      </c>
      <c r="V43" s="197" t="s">
        <v>1436</v>
      </c>
      <c r="W43" s="198" t="s">
        <v>308</v>
      </c>
      <c r="X43" s="199" t="s">
        <v>1437</v>
      </c>
      <c r="Y43" s="197" t="s">
        <v>56</v>
      </c>
      <c r="Z43" s="197" t="s">
        <v>1438</v>
      </c>
      <c r="AA43" s="200" t="s">
        <v>1362</v>
      </c>
      <c r="AB43" s="197" t="s">
        <v>1314</v>
      </c>
      <c r="AC43" s="197" t="s">
        <v>1320</v>
      </c>
      <c r="AD43" s="197" t="s">
        <v>24</v>
      </c>
      <c r="AE43" s="197" t="s">
        <v>1313</v>
      </c>
      <c r="AG43" s="41">
        <v>3</v>
      </c>
      <c r="AH43" s="41">
        <v>6</v>
      </c>
      <c r="AI43" s="41" t="s">
        <v>24</v>
      </c>
      <c r="AJ43" s="41">
        <v>4</v>
      </c>
    </row>
    <row r="44" spans="1:36" x14ac:dyDescent="0.2">
      <c r="A44" s="18">
        <v>42</v>
      </c>
      <c r="B44" s="64" t="s">
        <v>1439</v>
      </c>
      <c r="C44" s="63" t="s">
        <v>216</v>
      </c>
      <c r="D44" s="62" t="s">
        <v>385</v>
      </c>
      <c r="F44" s="61">
        <v>7</v>
      </c>
      <c r="G44" s="74">
        <v>14</v>
      </c>
      <c r="H44" s="123" t="s">
        <v>56</v>
      </c>
      <c r="I44" s="192">
        <v>5</v>
      </c>
      <c r="J44" s="173">
        <f t="shared" si="5"/>
        <v>93.786472995682388</v>
      </c>
      <c r="K44" s="192">
        <v>7</v>
      </c>
      <c r="L44" s="173">
        <f t="shared" si="6"/>
        <v>72.194356926056201</v>
      </c>
      <c r="M44" s="192">
        <v>8</v>
      </c>
      <c r="N44" s="173">
        <f t="shared" si="2"/>
        <v>62.151902434314721</v>
      </c>
      <c r="O44" s="192">
        <v>7</v>
      </c>
      <c r="P44" s="173">
        <f t="shared" si="7"/>
        <v>72.194356926056201</v>
      </c>
      <c r="Q44" s="174">
        <f t="shared" si="4"/>
        <v>300.32708928210951</v>
      </c>
      <c r="S44" s="200" t="s">
        <v>35</v>
      </c>
      <c r="U44" s="197">
        <v>7</v>
      </c>
      <c r="V44" s="197" t="s">
        <v>1439</v>
      </c>
      <c r="W44" s="198" t="s">
        <v>216</v>
      </c>
      <c r="X44" s="199" t="s">
        <v>385</v>
      </c>
      <c r="Y44" s="197" t="s">
        <v>56</v>
      </c>
      <c r="Z44" s="197" t="s">
        <v>1382</v>
      </c>
      <c r="AA44" s="200" t="s">
        <v>1435</v>
      </c>
      <c r="AB44" s="197" t="s">
        <v>1371</v>
      </c>
      <c r="AC44" s="197" t="s">
        <v>1357</v>
      </c>
      <c r="AD44" s="197" t="s">
        <v>1391</v>
      </c>
      <c r="AE44" s="197" t="s">
        <v>1357</v>
      </c>
      <c r="AG44" s="41">
        <v>5</v>
      </c>
      <c r="AH44" s="41">
        <v>7</v>
      </c>
      <c r="AI44" s="41">
        <v>8</v>
      </c>
      <c r="AJ44" s="41">
        <v>7</v>
      </c>
    </row>
    <row r="45" spans="1:36" x14ac:dyDescent="0.2">
      <c r="A45" s="18">
        <v>43</v>
      </c>
      <c r="B45" s="64" t="s">
        <v>1440</v>
      </c>
      <c r="C45" s="63" t="s">
        <v>1441</v>
      </c>
      <c r="D45" s="62" t="s">
        <v>1442</v>
      </c>
      <c r="F45" s="61">
        <v>8</v>
      </c>
      <c r="G45" s="74">
        <v>14</v>
      </c>
      <c r="H45" s="123" t="s">
        <v>56</v>
      </c>
      <c r="I45" s="192">
        <v>7</v>
      </c>
      <c r="J45" s="173">
        <f t="shared" si="5"/>
        <v>72.194356926056201</v>
      </c>
      <c r="K45" s="192">
        <v>8</v>
      </c>
      <c r="L45" s="173">
        <f t="shared" si="6"/>
        <v>62.151902434314721</v>
      </c>
      <c r="M45" s="192">
        <v>4</v>
      </c>
      <c r="N45" s="173">
        <f t="shared" si="2"/>
        <v>105.77483078894235</v>
      </c>
      <c r="O45" s="192">
        <v>10</v>
      </c>
      <c r="P45" s="173">
        <f t="shared" si="7"/>
        <v>43.020687498197617</v>
      </c>
      <c r="Q45" s="174">
        <f t="shared" si="4"/>
        <v>283.14177764751093</v>
      </c>
      <c r="S45" s="200" t="s">
        <v>35</v>
      </c>
      <c r="U45" s="197">
        <v>8</v>
      </c>
      <c r="V45" s="197" t="s">
        <v>1440</v>
      </c>
      <c r="W45" s="198" t="s">
        <v>1441</v>
      </c>
      <c r="X45" s="199" t="s">
        <v>1442</v>
      </c>
      <c r="Y45" s="197" t="s">
        <v>56</v>
      </c>
      <c r="Z45" s="197" t="s">
        <v>1415</v>
      </c>
      <c r="AA45" s="200" t="s">
        <v>1366</v>
      </c>
      <c r="AB45" s="197" t="s">
        <v>1357</v>
      </c>
      <c r="AC45" s="197" t="s">
        <v>1342</v>
      </c>
      <c r="AD45" s="197" t="s">
        <v>1313</v>
      </c>
      <c r="AE45" s="197" t="s">
        <v>1411</v>
      </c>
      <c r="AG45" s="41">
        <v>7</v>
      </c>
      <c r="AH45" s="41">
        <v>8</v>
      </c>
      <c r="AI45" s="41">
        <v>4</v>
      </c>
      <c r="AJ45" s="41">
        <v>10</v>
      </c>
    </row>
    <row r="46" spans="1:36" x14ac:dyDescent="0.2">
      <c r="A46" s="18">
        <v>44</v>
      </c>
      <c r="B46" s="64" t="s">
        <v>1443</v>
      </c>
      <c r="C46" s="63" t="s">
        <v>90</v>
      </c>
      <c r="D46" s="62" t="s">
        <v>559</v>
      </c>
      <c r="F46" s="61">
        <v>9</v>
      </c>
      <c r="G46" s="74">
        <v>14</v>
      </c>
      <c r="H46" s="123" t="s">
        <v>56</v>
      </c>
      <c r="I46" s="192">
        <v>8</v>
      </c>
      <c r="J46" s="173">
        <f t="shared" si="5"/>
        <v>62.151902434314721</v>
      </c>
      <c r="K46" s="192">
        <v>15</v>
      </c>
      <c r="L46" s="173">
        <f t="shared" si="6"/>
        <v>-1.4981611688721606</v>
      </c>
      <c r="M46" s="192">
        <v>7</v>
      </c>
      <c r="N46" s="173">
        <f t="shared" si="2"/>
        <v>72.194356926056201</v>
      </c>
      <c r="O46" s="192">
        <v>9</v>
      </c>
      <c r="P46" s="173">
        <f t="shared" si="7"/>
        <v>52.45141916908851</v>
      </c>
      <c r="Q46" s="174">
        <f t="shared" si="4"/>
        <v>185.29951736058729</v>
      </c>
      <c r="S46" s="200" t="s">
        <v>35</v>
      </c>
      <c r="U46" s="197">
        <v>9</v>
      </c>
      <c r="V46" s="197" t="s">
        <v>1443</v>
      </c>
      <c r="W46" s="198" t="s">
        <v>90</v>
      </c>
      <c r="X46" s="199" t="s">
        <v>559</v>
      </c>
      <c r="Y46" s="197" t="s">
        <v>56</v>
      </c>
      <c r="Z46" s="197" t="s">
        <v>1444</v>
      </c>
      <c r="AA46" s="200" t="s">
        <v>1335</v>
      </c>
      <c r="AB46" s="197" t="s">
        <v>1326</v>
      </c>
      <c r="AC46" s="197" t="s">
        <v>1445</v>
      </c>
      <c r="AD46" s="197" t="s">
        <v>1357</v>
      </c>
      <c r="AE46" s="197" t="s">
        <v>1342</v>
      </c>
      <c r="AG46" s="41">
        <v>8</v>
      </c>
      <c r="AH46" s="41">
        <v>15</v>
      </c>
      <c r="AI46" s="41">
        <v>7</v>
      </c>
      <c r="AJ46" s="41">
        <v>9</v>
      </c>
    </row>
    <row r="47" spans="1:36" x14ac:dyDescent="0.2">
      <c r="A47" s="18">
        <v>45</v>
      </c>
      <c r="B47" s="64" t="s">
        <v>1446</v>
      </c>
      <c r="C47" s="63" t="s">
        <v>125</v>
      </c>
      <c r="D47" s="62" t="s">
        <v>1447</v>
      </c>
      <c r="F47" s="61">
        <v>10</v>
      </c>
      <c r="G47" s="74">
        <v>14</v>
      </c>
      <c r="H47" s="123" t="s">
        <v>56</v>
      </c>
      <c r="I47" s="192">
        <v>9</v>
      </c>
      <c r="J47" s="173">
        <f t="shared" si="5"/>
        <v>52.45141916908851</v>
      </c>
      <c r="K47" s="192">
        <v>13</v>
      </c>
      <c r="L47" s="173">
        <f t="shared" si="6"/>
        <v>15.894948454284346</v>
      </c>
      <c r="M47" s="192">
        <v>9</v>
      </c>
      <c r="N47" s="173">
        <f t="shared" si="2"/>
        <v>52.45141916908851</v>
      </c>
      <c r="O47" s="192">
        <v>8</v>
      </c>
      <c r="P47" s="173">
        <f t="shared" si="7"/>
        <v>62.151902434314721</v>
      </c>
      <c r="Q47" s="174">
        <f t="shared" si="4"/>
        <v>182.94968922677612</v>
      </c>
      <c r="S47" s="200" t="s">
        <v>35</v>
      </c>
      <c r="U47" s="197">
        <v>10</v>
      </c>
      <c r="V47" s="197" t="s">
        <v>1446</v>
      </c>
      <c r="W47" s="198" t="s">
        <v>125</v>
      </c>
      <c r="X47" s="199" t="s">
        <v>1447</v>
      </c>
      <c r="Y47" s="197" t="s">
        <v>56</v>
      </c>
      <c r="Z47" s="197" t="s">
        <v>1444</v>
      </c>
      <c r="AA47" s="200" t="s">
        <v>1448</v>
      </c>
      <c r="AB47" s="197" t="s">
        <v>1342</v>
      </c>
      <c r="AC47" s="197" t="s">
        <v>1449</v>
      </c>
      <c r="AD47" s="197" t="s">
        <v>1342</v>
      </c>
      <c r="AE47" s="197" t="s">
        <v>1326</v>
      </c>
      <c r="AG47" s="41">
        <v>9</v>
      </c>
      <c r="AH47" s="41">
        <v>13</v>
      </c>
      <c r="AI47" s="41">
        <v>9</v>
      </c>
      <c r="AJ47" s="41">
        <v>8</v>
      </c>
    </row>
    <row r="48" spans="1:36" x14ac:dyDescent="0.2">
      <c r="A48" s="18">
        <v>46</v>
      </c>
      <c r="B48" s="64" t="s">
        <v>1450</v>
      </c>
      <c r="C48" s="63" t="s">
        <v>136</v>
      </c>
      <c r="D48" s="62" t="s">
        <v>1451</v>
      </c>
      <c r="F48" s="61">
        <v>11</v>
      </c>
      <c r="G48" s="74">
        <v>14</v>
      </c>
      <c r="H48" s="123" t="s">
        <v>56</v>
      </c>
      <c r="I48" s="192">
        <v>12</v>
      </c>
      <c r="J48" s="173">
        <f t="shared" si="5"/>
        <v>24.775910910102088</v>
      </c>
      <c r="K48" s="192">
        <v>11</v>
      </c>
      <c r="L48" s="173">
        <f t="shared" si="6"/>
        <v>33.808196097429217</v>
      </c>
      <c r="M48" s="192">
        <v>10</v>
      </c>
      <c r="N48" s="173">
        <f t="shared" si="2"/>
        <v>43.020687498197617</v>
      </c>
      <c r="O48" s="192">
        <v>12</v>
      </c>
      <c r="P48" s="173">
        <f t="shared" si="7"/>
        <v>24.775910910102088</v>
      </c>
      <c r="Q48" s="174">
        <f t="shared" si="4"/>
        <v>126.380705415831</v>
      </c>
      <c r="S48" s="200" t="s">
        <v>35</v>
      </c>
      <c r="U48" s="197">
        <v>11</v>
      </c>
      <c r="V48" s="197" t="s">
        <v>1450</v>
      </c>
      <c r="W48" s="198" t="s">
        <v>136</v>
      </c>
      <c r="X48" s="199" t="s">
        <v>1451</v>
      </c>
      <c r="Y48" s="197" t="s">
        <v>56</v>
      </c>
      <c r="Z48" s="197" t="s">
        <v>1452</v>
      </c>
      <c r="AA48" s="200" t="s">
        <v>1453</v>
      </c>
      <c r="AB48" s="197" t="s">
        <v>1454</v>
      </c>
      <c r="AC48" s="197" t="s">
        <v>1347</v>
      </c>
      <c r="AD48" s="197" t="s">
        <v>1331</v>
      </c>
      <c r="AE48" s="197" t="s">
        <v>1325</v>
      </c>
      <c r="AG48" s="41">
        <v>12</v>
      </c>
      <c r="AH48" s="41">
        <v>11</v>
      </c>
      <c r="AI48" s="41">
        <v>10</v>
      </c>
      <c r="AJ48" s="41">
        <v>12</v>
      </c>
    </row>
    <row r="49" spans="1:36" x14ac:dyDescent="0.2">
      <c r="A49" s="18">
        <v>47</v>
      </c>
      <c r="B49" s="64" t="s">
        <v>1455</v>
      </c>
      <c r="C49" s="63" t="s">
        <v>1456</v>
      </c>
      <c r="D49" s="62" t="s">
        <v>1457</v>
      </c>
      <c r="F49" s="61">
        <v>12</v>
      </c>
      <c r="G49" s="74">
        <v>14</v>
      </c>
      <c r="H49" s="123" t="s">
        <v>56</v>
      </c>
      <c r="I49" s="192">
        <v>11</v>
      </c>
      <c r="J49" s="173">
        <f t="shared" si="5"/>
        <v>33.808196097429217</v>
      </c>
      <c r="K49" s="192">
        <v>12</v>
      </c>
      <c r="L49" s="173">
        <f t="shared" si="6"/>
        <v>24.775910910102088</v>
      </c>
      <c r="M49" s="192">
        <v>11</v>
      </c>
      <c r="N49" s="173">
        <f t="shared" si="2"/>
        <v>33.808196097429217</v>
      </c>
      <c r="O49" s="192">
        <v>11</v>
      </c>
      <c r="P49" s="173">
        <f t="shared" si="7"/>
        <v>33.808196097429217</v>
      </c>
      <c r="Q49" s="174">
        <f t="shared" si="4"/>
        <v>126.20049920238974</v>
      </c>
      <c r="S49" s="200" t="s">
        <v>35</v>
      </c>
      <c r="U49" s="197">
        <v>12</v>
      </c>
      <c r="V49" s="197" t="s">
        <v>1455</v>
      </c>
      <c r="W49" s="198" t="s">
        <v>1456</v>
      </c>
      <c r="X49" s="199" t="s">
        <v>1457</v>
      </c>
      <c r="Y49" s="197" t="s">
        <v>56</v>
      </c>
      <c r="Z49" s="197" t="s">
        <v>1452</v>
      </c>
      <c r="AA49" s="200" t="s">
        <v>1453</v>
      </c>
      <c r="AB49" s="197" t="s">
        <v>1347</v>
      </c>
      <c r="AC49" s="197" t="s">
        <v>1454</v>
      </c>
      <c r="AD49" s="197" t="s">
        <v>1347</v>
      </c>
      <c r="AE49" s="197" t="s">
        <v>1347</v>
      </c>
      <c r="AG49" s="41">
        <v>11</v>
      </c>
      <c r="AH49" s="41">
        <v>12</v>
      </c>
      <c r="AI49" s="41">
        <v>11</v>
      </c>
      <c r="AJ49" s="41">
        <v>11</v>
      </c>
    </row>
    <row r="50" spans="1:36" x14ac:dyDescent="0.2">
      <c r="A50" s="18">
        <v>48</v>
      </c>
      <c r="B50" s="64" t="s">
        <v>1458</v>
      </c>
      <c r="C50" s="63" t="s">
        <v>411</v>
      </c>
      <c r="D50" s="62" t="s">
        <v>1459</v>
      </c>
      <c r="F50" s="61">
        <v>13</v>
      </c>
      <c r="G50" s="74">
        <v>14</v>
      </c>
      <c r="H50" s="123" t="s">
        <v>56</v>
      </c>
      <c r="I50" s="192">
        <v>14</v>
      </c>
      <c r="J50" s="173">
        <f t="shared" si="5"/>
        <v>7.1428571428571423</v>
      </c>
      <c r="K50" s="192">
        <v>14</v>
      </c>
      <c r="L50" s="173">
        <f t="shared" si="6"/>
        <v>7.1428571428571423</v>
      </c>
      <c r="M50" s="192">
        <v>12</v>
      </c>
      <c r="N50" s="173">
        <f t="shared" si="2"/>
        <v>24.775910910102088</v>
      </c>
      <c r="O50" s="192">
        <v>13</v>
      </c>
      <c r="P50" s="173">
        <f t="shared" si="7"/>
        <v>15.894948454284346</v>
      </c>
      <c r="Q50" s="174">
        <f t="shared" si="4"/>
        <v>54.956573650100722</v>
      </c>
      <c r="S50" s="200" t="s">
        <v>35</v>
      </c>
      <c r="U50" s="197">
        <v>13</v>
      </c>
      <c r="V50" s="197" t="s">
        <v>1458</v>
      </c>
      <c r="W50" s="198" t="s">
        <v>411</v>
      </c>
      <c r="X50" s="199" t="s">
        <v>1459</v>
      </c>
      <c r="Y50" s="197" t="s">
        <v>56</v>
      </c>
      <c r="Z50" s="197" t="s">
        <v>1460</v>
      </c>
      <c r="AA50" s="200" t="s">
        <v>1444</v>
      </c>
      <c r="AB50" s="197" t="s">
        <v>1461</v>
      </c>
      <c r="AC50" s="197" t="s">
        <v>1319</v>
      </c>
      <c r="AD50" s="197" t="s">
        <v>1325</v>
      </c>
      <c r="AE50" s="197" t="s">
        <v>1362</v>
      </c>
      <c r="AG50" s="41">
        <v>14</v>
      </c>
      <c r="AH50" s="41">
        <v>14</v>
      </c>
      <c r="AI50" s="41">
        <v>12</v>
      </c>
      <c r="AJ50" s="41">
        <v>13</v>
      </c>
    </row>
    <row r="51" spans="1:36" x14ac:dyDescent="0.2">
      <c r="A51" s="18">
        <v>49</v>
      </c>
      <c r="B51" s="64" t="s">
        <v>1462</v>
      </c>
      <c r="C51" s="82" t="s">
        <v>474</v>
      </c>
      <c r="D51" s="62" t="s">
        <v>1463</v>
      </c>
      <c r="F51" s="61">
        <v>14</v>
      </c>
      <c r="G51" s="74">
        <v>14</v>
      </c>
      <c r="H51" s="123" t="s">
        <v>56</v>
      </c>
      <c r="I51" s="192">
        <v>13</v>
      </c>
      <c r="J51" s="173">
        <f t="shared" si="5"/>
        <v>15.894948454284346</v>
      </c>
      <c r="K51" s="192">
        <v>13</v>
      </c>
      <c r="L51" s="173">
        <f t="shared" si="6"/>
        <v>15.894948454284346</v>
      </c>
      <c r="M51" s="192">
        <v>13</v>
      </c>
      <c r="N51" s="173">
        <f t="shared" si="2"/>
        <v>15.894948454284346</v>
      </c>
      <c r="O51" s="192" t="s">
        <v>25</v>
      </c>
      <c r="P51" s="173">
        <f t="shared" si="7"/>
        <v>0</v>
      </c>
      <c r="Q51" s="174">
        <f t="shared" si="4"/>
        <v>47.684845362853039</v>
      </c>
      <c r="S51" s="200" t="s">
        <v>35</v>
      </c>
      <c r="U51" s="197">
        <v>14</v>
      </c>
      <c r="V51" s="197" t="s">
        <v>1462</v>
      </c>
      <c r="W51" s="198" t="s">
        <v>474</v>
      </c>
      <c r="X51" s="199" t="s">
        <v>1463</v>
      </c>
      <c r="Y51" s="197" t="s">
        <v>56</v>
      </c>
      <c r="Z51" s="197" t="s">
        <v>1464</v>
      </c>
      <c r="AA51" s="200" t="s">
        <v>1444</v>
      </c>
      <c r="AB51" s="197" t="s">
        <v>1362</v>
      </c>
      <c r="AC51" s="197" t="s">
        <v>1362</v>
      </c>
      <c r="AD51" s="197" t="s">
        <v>1362</v>
      </c>
      <c r="AE51" s="197" t="s">
        <v>25</v>
      </c>
      <c r="AG51" s="41">
        <v>13</v>
      </c>
      <c r="AH51" s="41">
        <v>13</v>
      </c>
      <c r="AI51" s="41">
        <v>13</v>
      </c>
      <c r="AJ51" s="41" t="s">
        <v>25</v>
      </c>
    </row>
    <row r="52" spans="1:36" x14ac:dyDescent="0.2">
      <c r="A52" s="18">
        <v>50</v>
      </c>
      <c r="B52" s="64" t="s">
        <v>1465</v>
      </c>
      <c r="C52" s="82" t="s">
        <v>1466</v>
      </c>
      <c r="D52" s="62" t="s">
        <v>1467</v>
      </c>
      <c r="F52" s="61">
        <v>1</v>
      </c>
      <c r="G52" s="74">
        <v>3</v>
      </c>
      <c r="H52" s="123" t="s">
        <v>57</v>
      </c>
      <c r="I52" s="192">
        <v>1</v>
      </c>
      <c r="J52" s="173">
        <f t="shared" si="5"/>
        <v>123.85606273598313</v>
      </c>
      <c r="K52" s="192">
        <v>1</v>
      </c>
      <c r="L52" s="173">
        <f t="shared" si="6"/>
        <v>123.85606273598313</v>
      </c>
      <c r="M52" s="192">
        <v>1</v>
      </c>
      <c r="N52" s="173">
        <f t="shared" si="2"/>
        <v>123.85606273598313</v>
      </c>
      <c r="O52" s="192">
        <v>2</v>
      </c>
      <c r="P52" s="173">
        <f t="shared" si="7"/>
        <v>75.471229619450725</v>
      </c>
      <c r="Q52" s="174">
        <f t="shared" si="4"/>
        <v>447.03941782740009</v>
      </c>
      <c r="S52" s="246" t="s">
        <v>35</v>
      </c>
      <c r="U52" s="243">
        <v>1</v>
      </c>
      <c r="V52" s="243" t="s">
        <v>1465</v>
      </c>
      <c r="W52" s="244" t="s">
        <v>1466</v>
      </c>
      <c r="X52" s="245" t="s">
        <v>1467</v>
      </c>
      <c r="Y52" s="243" t="s">
        <v>57</v>
      </c>
      <c r="Z52" s="243" t="s">
        <v>1371</v>
      </c>
      <c r="AA52" s="246" t="s">
        <v>1314</v>
      </c>
      <c r="AB52" s="243" t="s">
        <v>1316</v>
      </c>
      <c r="AC52" s="243" t="s">
        <v>1316</v>
      </c>
      <c r="AD52" s="243" t="s">
        <v>1316</v>
      </c>
      <c r="AE52" s="243" t="s">
        <v>1468</v>
      </c>
      <c r="AG52" s="41">
        <v>1</v>
      </c>
      <c r="AH52" s="41">
        <v>1</v>
      </c>
      <c r="AI52" s="41">
        <v>1</v>
      </c>
      <c r="AJ52" s="41">
        <v>2</v>
      </c>
    </row>
    <row r="53" spans="1:36" x14ac:dyDescent="0.2">
      <c r="A53" s="18">
        <v>51</v>
      </c>
      <c r="B53" s="64" t="s">
        <v>1469</v>
      </c>
      <c r="C53" s="63" t="s">
        <v>112</v>
      </c>
      <c r="D53" s="62" t="s">
        <v>387</v>
      </c>
      <c r="F53" s="61">
        <v>2</v>
      </c>
      <c r="G53" s="74">
        <v>3</v>
      </c>
      <c r="H53" s="123" t="s">
        <v>57</v>
      </c>
      <c r="I53" s="192">
        <v>2</v>
      </c>
      <c r="J53" s="173">
        <f t="shared" si="5"/>
        <v>75.471229619450725</v>
      </c>
      <c r="K53" s="192">
        <v>2</v>
      </c>
      <c r="L53" s="173">
        <f t="shared" si="6"/>
        <v>75.471229619450725</v>
      </c>
      <c r="M53" s="192">
        <v>2</v>
      </c>
      <c r="N53" s="173">
        <f t="shared" si="2"/>
        <v>75.471229619450725</v>
      </c>
      <c r="O53" s="192">
        <v>1</v>
      </c>
      <c r="P53" s="173">
        <f t="shared" si="7"/>
        <v>123.85606273598313</v>
      </c>
      <c r="Q53" s="174">
        <f t="shared" si="4"/>
        <v>350.26975159433528</v>
      </c>
      <c r="S53" s="246" t="s">
        <v>35</v>
      </c>
      <c r="U53" s="243">
        <v>2</v>
      </c>
      <c r="V53" s="243" t="s">
        <v>1469</v>
      </c>
      <c r="W53" s="244" t="s">
        <v>112</v>
      </c>
      <c r="X53" s="245" t="s">
        <v>387</v>
      </c>
      <c r="Y53" s="243" t="s">
        <v>57</v>
      </c>
      <c r="Z53" s="243" t="s">
        <v>1357</v>
      </c>
      <c r="AA53" s="246" t="s">
        <v>1371</v>
      </c>
      <c r="AB53" s="243" t="s">
        <v>1468</v>
      </c>
      <c r="AC53" s="243" t="s">
        <v>1321</v>
      </c>
      <c r="AD53" s="243" t="s">
        <v>1321</v>
      </c>
      <c r="AE53" s="243" t="s">
        <v>1316</v>
      </c>
      <c r="AG53" s="41">
        <v>2</v>
      </c>
      <c r="AH53" s="41">
        <v>2</v>
      </c>
      <c r="AI53" s="41">
        <v>2</v>
      </c>
      <c r="AJ53" s="41">
        <v>1</v>
      </c>
    </row>
    <row r="54" spans="1:36" x14ac:dyDescent="0.2">
      <c r="A54" s="18">
        <v>52</v>
      </c>
      <c r="B54" s="64" t="s">
        <v>1470</v>
      </c>
      <c r="C54" s="63" t="s">
        <v>246</v>
      </c>
      <c r="D54" s="62" t="s">
        <v>1471</v>
      </c>
      <c r="F54" s="61">
        <v>3</v>
      </c>
      <c r="G54" s="74">
        <v>3</v>
      </c>
      <c r="H54" s="123" t="s">
        <v>57</v>
      </c>
      <c r="I54" s="192">
        <v>3</v>
      </c>
      <c r="J54" s="173">
        <f t="shared" si="5"/>
        <v>33.333333333333329</v>
      </c>
      <c r="K54" s="192">
        <v>3</v>
      </c>
      <c r="L54" s="173">
        <f t="shared" si="6"/>
        <v>33.333333333333329</v>
      </c>
      <c r="M54" s="192">
        <v>3</v>
      </c>
      <c r="N54" s="173">
        <f t="shared" si="2"/>
        <v>33.333333333333329</v>
      </c>
      <c r="O54" s="192">
        <v>3</v>
      </c>
      <c r="P54" s="173">
        <f t="shared" si="7"/>
        <v>33.333333333333329</v>
      </c>
      <c r="Q54" s="174">
        <f t="shared" si="4"/>
        <v>133.33333333333331</v>
      </c>
      <c r="S54" s="246" t="s">
        <v>35</v>
      </c>
      <c r="U54" s="243">
        <v>3</v>
      </c>
      <c r="V54" s="243" t="s">
        <v>1470</v>
      </c>
      <c r="W54" s="244" t="s">
        <v>246</v>
      </c>
      <c r="X54" s="245" t="s">
        <v>1471</v>
      </c>
      <c r="Y54" s="243" t="s">
        <v>57</v>
      </c>
      <c r="Z54" s="243" t="s">
        <v>1325</v>
      </c>
      <c r="AA54" s="246" t="s">
        <v>1342</v>
      </c>
      <c r="AB54" s="243" t="s">
        <v>1343</v>
      </c>
      <c r="AC54" s="243" t="s">
        <v>1314</v>
      </c>
      <c r="AD54" s="243" t="s">
        <v>1314</v>
      </c>
      <c r="AE54" s="243" t="s">
        <v>1314</v>
      </c>
      <c r="AG54" s="41">
        <v>3</v>
      </c>
      <c r="AH54" s="41">
        <v>3</v>
      </c>
      <c r="AI54" s="41">
        <v>3</v>
      </c>
      <c r="AJ54" s="41">
        <v>3</v>
      </c>
    </row>
    <row r="55" spans="1:36" x14ac:dyDescent="0.2">
      <c r="A55" s="18">
        <v>53</v>
      </c>
      <c r="B55" s="64" t="s">
        <v>1472</v>
      </c>
      <c r="C55" s="82" t="s">
        <v>296</v>
      </c>
      <c r="D55" s="62" t="s">
        <v>575</v>
      </c>
      <c r="F55" s="61">
        <v>1</v>
      </c>
      <c r="G55" s="74">
        <v>6</v>
      </c>
      <c r="H55" s="123" t="s">
        <v>293</v>
      </c>
      <c r="I55" s="192">
        <v>1</v>
      </c>
      <c r="J55" s="173">
        <f t="shared" si="5"/>
        <v>138.90756251918219</v>
      </c>
      <c r="K55" s="192">
        <v>1</v>
      </c>
      <c r="L55" s="173">
        <f t="shared" si="6"/>
        <v>138.90756251918219</v>
      </c>
      <c r="M55" s="192">
        <v>1</v>
      </c>
      <c r="N55" s="173">
        <f t="shared" si="2"/>
        <v>138.90756251918219</v>
      </c>
      <c r="O55" s="192">
        <v>3</v>
      </c>
      <c r="P55" s="173">
        <f t="shared" si="7"/>
        <v>81.71816644986572</v>
      </c>
      <c r="Q55" s="174">
        <f t="shared" si="4"/>
        <v>498.44085400741233</v>
      </c>
      <c r="S55" s="200" t="s">
        <v>293</v>
      </c>
      <c r="U55" s="197">
        <v>1</v>
      </c>
      <c r="V55" s="197" t="s">
        <v>1472</v>
      </c>
      <c r="W55" s="198" t="s">
        <v>296</v>
      </c>
      <c r="X55" s="199" t="s">
        <v>575</v>
      </c>
      <c r="Y55" s="197" t="s">
        <v>293</v>
      </c>
      <c r="Z55" s="197" t="s">
        <v>1320</v>
      </c>
      <c r="AA55" s="200" t="s">
        <v>1314</v>
      </c>
      <c r="AB55" s="197" t="s">
        <v>1316</v>
      </c>
      <c r="AC55" s="197" t="s">
        <v>1316</v>
      </c>
      <c r="AD55" s="197" t="s">
        <v>1316</v>
      </c>
      <c r="AE55" s="197" t="s">
        <v>1343</v>
      </c>
      <c r="AG55" s="41">
        <v>1</v>
      </c>
      <c r="AH55" s="41">
        <v>1</v>
      </c>
      <c r="AI55" s="41">
        <v>1</v>
      </c>
      <c r="AJ55" s="41">
        <v>3</v>
      </c>
    </row>
    <row r="56" spans="1:36" x14ac:dyDescent="0.2">
      <c r="A56" s="18">
        <v>54</v>
      </c>
      <c r="B56" s="64" t="s">
        <v>1473</v>
      </c>
      <c r="C56" s="63" t="s">
        <v>111</v>
      </c>
      <c r="D56" s="62" t="s">
        <v>367</v>
      </c>
      <c r="F56" s="61">
        <v>2</v>
      </c>
      <c r="G56" s="74">
        <v>6</v>
      </c>
      <c r="H56" s="123" t="s">
        <v>293</v>
      </c>
      <c r="I56" s="192">
        <v>2</v>
      </c>
      <c r="J56" s="173">
        <f t="shared" si="5"/>
        <v>107.18939606931647</v>
      </c>
      <c r="K56" s="192">
        <v>3</v>
      </c>
      <c r="L56" s="173">
        <f t="shared" si="6"/>
        <v>81.71816644986572</v>
      </c>
      <c r="M56" s="192">
        <v>2</v>
      </c>
      <c r="N56" s="173">
        <f t="shared" si="2"/>
        <v>107.18939606931647</v>
      </c>
      <c r="O56" s="192">
        <v>1</v>
      </c>
      <c r="P56" s="173">
        <f t="shared" si="7"/>
        <v>138.90756251918219</v>
      </c>
      <c r="Q56" s="174">
        <f t="shared" si="4"/>
        <v>435.00452110768083</v>
      </c>
      <c r="S56" s="200" t="s">
        <v>293</v>
      </c>
      <c r="U56" s="197">
        <v>2</v>
      </c>
      <c r="V56" s="197" t="s">
        <v>1473</v>
      </c>
      <c r="W56" s="198" t="s">
        <v>111</v>
      </c>
      <c r="X56" s="199" t="s">
        <v>367</v>
      </c>
      <c r="Y56" s="197" t="s">
        <v>293</v>
      </c>
      <c r="Z56" s="197" t="s">
        <v>1326</v>
      </c>
      <c r="AA56" s="200" t="s">
        <v>1371</v>
      </c>
      <c r="AB56" s="197" t="s">
        <v>1321</v>
      </c>
      <c r="AC56" s="197" t="s">
        <v>1343</v>
      </c>
      <c r="AD56" s="197" t="s">
        <v>1321</v>
      </c>
      <c r="AE56" s="197" t="s">
        <v>1316</v>
      </c>
      <c r="AG56" s="41">
        <v>2</v>
      </c>
      <c r="AH56" s="41">
        <v>3</v>
      </c>
      <c r="AI56" s="41">
        <v>2</v>
      </c>
      <c r="AJ56" s="41">
        <v>1</v>
      </c>
    </row>
    <row r="57" spans="1:36" x14ac:dyDescent="0.2">
      <c r="A57" s="18">
        <v>55</v>
      </c>
      <c r="B57" s="64" t="s">
        <v>1474</v>
      </c>
      <c r="C57" s="63" t="s">
        <v>393</v>
      </c>
      <c r="D57" s="62" t="s">
        <v>369</v>
      </c>
      <c r="F57" s="61">
        <v>3</v>
      </c>
      <c r="G57" s="74">
        <v>6</v>
      </c>
      <c r="H57" s="123" t="s">
        <v>293</v>
      </c>
      <c r="I57" s="192">
        <v>4</v>
      </c>
      <c r="J57" s="173">
        <f t="shared" si="5"/>
        <v>58.80456295278406</v>
      </c>
      <c r="K57" s="192">
        <v>5</v>
      </c>
      <c r="L57" s="173">
        <f t="shared" si="6"/>
        <v>37.29239563571457</v>
      </c>
      <c r="M57" s="192">
        <v>3</v>
      </c>
      <c r="N57" s="173">
        <f t="shared" si="2"/>
        <v>81.71816644986572</v>
      </c>
      <c r="O57" s="192">
        <v>2</v>
      </c>
      <c r="P57" s="173">
        <f t="shared" si="7"/>
        <v>107.18939606931647</v>
      </c>
      <c r="Q57" s="174">
        <f t="shared" si="4"/>
        <v>285.00452110768083</v>
      </c>
      <c r="S57" s="200" t="s">
        <v>293</v>
      </c>
      <c r="U57" s="197">
        <v>3</v>
      </c>
      <c r="V57" s="197" t="s">
        <v>1474</v>
      </c>
      <c r="W57" s="198" t="s">
        <v>393</v>
      </c>
      <c r="X57" s="199" t="s">
        <v>369</v>
      </c>
      <c r="Y57" s="197" t="s">
        <v>293</v>
      </c>
      <c r="Z57" s="197" t="s">
        <v>1319</v>
      </c>
      <c r="AA57" s="200" t="s">
        <v>1342</v>
      </c>
      <c r="AB57" s="197" t="s">
        <v>1313</v>
      </c>
      <c r="AC57" s="197" t="s">
        <v>1354</v>
      </c>
      <c r="AD57" s="197" t="s">
        <v>1314</v>
      </c>
      <c r="AE57" s="197" t="s">
        <v>1321</v>
      </c>
      <c r="AG57" s="41">
        <v>4</v>
      </c>
      <c r="AH57" s="41">
        <v>5</v>
      </c>
      <c r="AI57" s="41">
        <v>3</v>
      </c>
      <c r="AJ57" s="41">
        <v>2</v>
      </c>
    </row>
    <row r="58" spans="1:36" x14ac:dyDescent="0.2">
      <c r="A58" s="18">
        <v>56</v>
      </c>
      <c r="B58" s="64" t="s">
        <v>1475</v>
      </c>
      <c r="C58" s="63" t="s">
        <v>587</v>
      </c>
      <c r="D58" s="62" t="s">
        <v>368</v>
      </c>
      <c r="F58" s="61">
        <v>4</v>
      </c>
      <c r="G58" s="74">
        <v>6</v>
      </c>
      <c r="H58" s="123" t="s">
        <v>293</v>
      </c>
      <c r="I58" s="192">
        <v>3</v>
      </c>
      <c r="J58" s="173">
        <f t="shared" ref="J58:J60" si="8">IF(OR(I58="DSQ",I58="RAF",I58="DNC",I58="DPG"),0,IF(OR(I58="DNS",I58="DNF"),100*(($G58-$G58+1)/$G58)+50*(LOG($G58/$G58)),100*(($G58-I58+1)/$G58)+50*(LOG($G58/I58))))</f>
        <v>81.71816644986572</v>
      </c>
      <c r="K58" s="192">
        <v>2</v>
      </c>
      <c r="L58" s="173">
        <f t="shared" ref="L58:L60" si="9">IF(OR(K58="DSQ",K58="RAF",K58="DNC",K58="DPG"),0,IF(OR(K58="DNS",K58="DNF"),100*(($G58-$G58+1)/$G58)+50*(LOG($G58/$G58)),100*(($G58-K58+1)/$G58)+50*(LOG($G58/K58))))</f>
        <v>107.18939606931647</v>
      </c>
      <c r="M58" s="192">
        <v>4</v>
      </c>
      <c r="N58" s="173">
        <f t="shared" si="2"/>
        <v>58.80456295278406</v>
      </c>
      <c r="O58" s="192">
        <v>4</v>
      </c>
      <c r="P58" s="173">
        <f t="shared" ref="P58:P60" si="10">IF(OR(O58="DSQ",O58="RAF",O58="DNC",O58="DPG"),0,IF(OR(O58="DNS",O58="DNF"),100*(($G58-$G58+1)/$G58)+50*(LOG($G58/$G58)),100*(($G58-O58+1)/$G58)+50*(LOG($G58/O58))))</f>
        <v>58.80456295278406</v>
      </c>
      <c r="Q58" s="174">
        <f t="shared" si="4"/>
        <v>306.51668842475033</v>
      </c>
      <c r="S58" s="200" t="s">
        <v>293</v>
      </c>
      <c r="U58" s="197">
        <v>4</v>
      </c>
      <c r="V58" s="197" t="s">
        <v>1475</v>
      </c>
      <c r="W58" s="198" t="s">
        <v>587</v>
      </c>
      <c r="X58" s="199" t="s">
        <v>368</v>
      </c>
      <c r="Y58" s="197" t="s">
        <v>293</v>
      </c>
      <c r="Z58" s="197" t="s">
        <v>1362</v>
      </c>
      <c r="AA58" s="200" t="s">
        <v>1342</v>
      </c>
      <c r="AB58" s="197" t="s">
        <v>1314</v>
      </c>
      <c r="AC58" s="197" t="s">
        <v>1321</v>
      </c>
      <c r="AD58" s="197" t="s">
        <v>1327</v>
      </c>
      <c r="AE58" s="197" t="s">
        <v>1313</v>
      </c>
      <c r="AG58" s="41">
        <v>3</v>
      </c>
      <c r="AH58" s="41">
        <v>2</v>
      </c>
      <c r="AI58" s="41">
        <v>4</v>
      </c>
      <c r="AJ58" s="41">
        <v>4</v>
      </c>
    </row>
    <row r="59" spans="1:36" x14ac:dyDescent="0.2">
      <c r="A59" s="18">
        <v>57</v>
      </c>
      <c r="B59" s="64" t="s">
        <v>1476</v>
      </c>
      <c r="C59" s="63" t="s">
        <v>237</v>
      </c>
      <c r="D59" s="62" t="s">
        <v>370</v>
      </c>
      <c r="F59" s="61">
        <v>5</v>
      </c>
      <c r="G59" s="74">
        <v>6</v>
      </c>
      <c r="H59" s="123" t="s">
        <v>293</v>
      </c>
      <c r="I59" s="192">
        <v>5</v>
      </c>
      <c r="J59" s="173">
        <f t="shared" si="8"/>
        <v>37.29239563571457</v>
      </c>
      <c r="K59" s="192">
        <v>4</v>
      </c>
      <c r="L59" s="173">
        <f t="shared" si="9"/>
        <v>58.80456295278406</v>
      </c>
      <c r="M59" s="192">
        <v>5</v>
      </c>
      <c r="N59" s="173">
        <f t="shared" si="2"/>
        <v>37.29239563571457</v>
      </c>
      <c r="O59" s="192">
        <v>5</v>
      </c>
      <c r="P59" s="173">
        <f t="shared" si="10"/>
        <v>37.29239563571457</v>
      </c>
      <c r="Q59" s="174">
        <f t="shared" si="4"/>
        <v>170.68174985992778</v>
      </c>
      <c r="S59" s="200" t="s">
        <v>293</v>
      </c>
      <c r="U59" s="197">
        <v>5</v>
      </c>
      <c r="V59" s="197" t="s">
        <v>1476</v>
      </c>
      <c r="W59" s="198" t="s">
        <v>237</v>
      </c>
      <c r="X59" s="199" t="s">
        <v>370</v>
      </c>
      <c r="Y59" s="197" t="s">
        <v>293</v>
      </c>
      <c r="Z59" s="197" t="s">
        <v>1435</v>
      </c>
      <c r="AA59" s="200" t="s">
        <v>1319</v>
      </c>
      <c r="AB59" s="197" t="s">
        <v>1354</v>
      </c>
      <c r="AC59" s="197" t="s">
        <v>1313</v>
      </c>
      <c r="AD59" s="197" t="s">
        <v>1371</v>
      </c>
      <c r="AE59" s="197" t="s">
        <v>1371</v>
      </c>
      <c r="AG59" s="41">
        <v>5</v>
      </c>
      <c r="AH59" s="41">
        <v>4</v>
      </c>
      <c r="AI59" s="41">
        <v>5</v>
      </c>
      <c r="AJ59" s="41">
        <v>5</v>
      </c>
    </row>
    <row r="60" spans="1:36" x14ac:dyDescent="0.2">
      <c r="A60" s="18">
        <v>58</v>
      </c>
      <c r="B60" s="64">
        <v>11133</v>
      </c>
      <c r="C60" s="63" t="s">
        <v>1477</v>
      </c>
      <c r="D60" s="62" t="s">
        <v>1478</v>
      </c>
      <c r="F60" s="61">
        <v>6</v>
      </c>
      <c r="G60" s="74">
        <v>6</v>
      </c>
      <c r="H60" s="123" t="s">
        <v>293</v>
      </c>
      <c r="I60" s="192">
        <v>6</v>
      </c>
      <c r="J60" s="173">
        <f t="shared" si="8"/>
        <v>16.666666666666664</v>
      </c>
      <c r="K60" s="192" t="s">
        <v>24</v>
      </c>
      <c r="L60" s="173">
        <f t="shared" si="9"/>
        <v>16.666666666666664</v>
      </c>
      <c r="M60" s="192">
        <v>6</v>
      </c>
      <c r="N60" s="173">
        <f t="shared" si="2"/>
        <v>16.666666666666664</v>
      </c>
      <c r="O60" s="192">
        <v>6</v>
      </c>
      <c r="P60" s="173">
        <f t="shared" si="10"/>
        <v>16.666666666666664</v>
      </c>
      <c r="Q60" s="174">
        <f t="shared" si="4"/>
        <v>66.666666666666657</v>
      </c>
      <c r="S60" s="200" t="s">
        <v>293</v>
      </c>
      <c r="U60" s="197">
        <v>6</v>
      </c>
      <c r="V60" s="197">
        <v>11133</v>
      </c>
      <c r="W60" s="198" t="s">
        <v>1477</v>
      </c>
      <c r="X60" s="199" t="s">
        <v>1478</v>
      </c>
      <c r="Y60" s="197" t="s">
        <v>293</v>
      </c>
      <c r="Z60" s="197" t="s">
        <v>1376</v>
      </c>
      <c r="AA60" s="200" t="s">
        <v>1377</v>
      </c>
      <c r="AB60" s="197" t="s">
        <v>1320</v>
      </c>
      <c r="AC60" s="197" t="s">
        <v>24</v>
      </c>
      <c r="AD60" s="197" t="s">
        <v>1320</v>
      </c>
      <c r="AE60" s="197" t="s">
        <v>1320</v>
      </c>
      <c r="AG60" s="41">
        <v>6</v>
      </c>
      <c r="AH60" s="41" t="s">
        <v>24</v>
      </c>
      <c r="AI60" s="41">
        <v>6</v>
      </c>
      <c r="AJ60" s="41">
        <v>6</v>
      </c>
    </row>
    <row r="61" spans="1:36" x14ac:dyDescent="0.2">
      <c r="J61" s="41"/>
      <c r="K61"/>
      <c r="L61"/>
      <c r="M61"/>
      <c r="N61"/>
      <c r="O61"/>
      <c r="P61"/>
      <c r="Q61"/>
      <c r="S61"/>
      <c r="U61"/>
      <c r="V61"/>
      <c r="Y61"/>
      <c r="Z61" s="29"/>
    </row>
    <row r="62" spans="1:36" x14ac:dyDescent="0.2">
      <c r="J62"/>
      <c r="K62"/>
      <c r="L62"/>
      <c r="M62"/>
      <c r="N62"/>
      <c r="O62"/>
      <c r="P62"/>
      <c r="Q62"/>
      <c r="S62"/>
      <c r="U62"/>
      <c r="V62" s="29"/>
      <c r="W62" s="47"/>
      <c r="Y62"/>
      <c r="Z62"/>
      <c r="AA62"/>
      <c r="AC62" s="41"/>
      <c r="AD62" s="41"/>
      <c r="AE62" s="41"/>
      <c r="AF62" s="41"/>
      <c r="AG62"/>
      <c r="AH62"/>
      <c r="AI62"/>
      <c r="AJ62"/>
    </row>
    <row r="63" spans="1:36" x14ac:dyDescent="0.2">
      <c r="J63"/>
      <c r="K63"/>
      <c r="L63"/>
      <c r="M63"/>
      <c r="N63"/>
      <c r="O63"/>
      <c r="P63"/>
      <c r="Q63"/>
      <c r="S63"/>
      <c r="U63"/>
      <c r="V63" s="29"/>
      <c r="W63" s="47"/>
      <c r="Y63"/>
      <c r="Z63"/>
      <c r="AA63"/>
      <c r="AC63" s="41"/>
      <c r="AD63" s="41"/>
      <c r="AE63" s="41"/>
      <c r="AF63" s="41"/>
      <c r="AG63"/>
      <c r="AH63"/>
      <c r="AI63"/>
      <c r="AJ63"/>
    </row>
    <row r="64" spans="1:36" x14ac:dyDescent="0.2">
      <c r="J64"/>
      <c r="K64"/>
      <c r="L64"/>
      <c r="M64"/>
      <c r="N64"/>
      <c r="O64"/>
      <c r="P64"/>
      <c r="Q64"/>
      <c r="S64"/>
      <c r="U64"/>
      <c r="V64" s="29"/>
      <c r="W64" s="47"/>
      <c r="Y64"/>
      <c r="Z64"/>
      <c r="AA64"/>
      <c r="AC64" s="41"/>
      <c r="AD64" s="41"/>
      <c r="AE64" s="41"/>
      <c r="AF64" s="41"/>
      <c r="AG64"/>
      <c r="AH64"/>
      <c r="AI64"/>
      <c r="AJ64"/>
    </row>
    <row r="65" spans="10:36" x14ac:dyDescent="0.2">
      <c r="J65"/>
      <c r="K65"/>
      <c r="L65"/>
      <c r="M65"/>
      <c r="N65"/>
      <c r="O65"/>
      <c r="P65"/>
      <c r="Q65"/>
      <c r="S65"/>
      <c r="U65"/>
      <c r="V65" s="29"/>
      <c r="W65" s="47"/>
      <c r="Y65"/>
      <c r="Z65"/>
      <c r="AA65"/>
      <c r="AC65" s="41"/>
      <c r="AD65" s="41"/>
      <c r="AE65" s="41"/>
      <c r="AF65" s="41"/>
      <c r="AG65"/>
      <c r="AH65"/>
      <c r="AI65"/>
      <c r="AJ65"/>
    </row>
    <row r="66" spans="10:36" x14ac:dyDescent="0.2">
      <c r="J66"/>
      <c r="K66"/>
      <c r="L66"/>
      <c r="M66"/>
      <c r="N66"/>
      <c r="O66"/>
      <c r="P66"/>
      <c r="Q66"/>
      <c r="S66"/>
      <c r="U66"/>
      <c r="V66" s="29"/>
      <c r="W66" s="47"/>
      <c r="Y66"/>
      <c r="Z66"/>
      <c r="AA66"/>
      <c r="AC66" s="41"/>
      <c r="AD66" s="41"/>
      <c r="AE66" s="41"/>
      <c r="AF66" s="41"/>
      <c r="AG66"/>
      <c r="AH66"/>
      <c r="AI66"/>
      <c r="AJ66"/>
    </row>
    <row r="67" spans="10:36" x14ac:dyDescent="0.2">
      <c r="J67"/>
      <c r="K67"/>
      <c r="L67"/>
      <c r="M67"/>
      <c r="N67"/>
      <c r="O67"/>
      <c r="P67"/>
      <c r="Q67"/>
      <c r="S67"/>
      <c r="U67"/>
      <c r="V67" s="29"/>
      <c r="W67" s="47"/>
      <c r="Y67"/>
      <c r="Z67"/>
      <c r="AA67"/>
      <c r="AC67" s="41"/>
      <c r="AD67" s="41"/>
      <c r="AE67" s="41"/>
      <c r="AF67" s="41"/>
      <c r="AG67"/>
      <c r="AH67"/>
      <c r="AI67"/>
      <c r="AJ67"/>
    </row>
    <row r="68" spans="10:36" x14ac:dyDescent="0.2">
      <c r="J68"/>
      <c r="K68"/>
      <c r="L68"/>
      <c r="M68"/>
      <c r="N68"/>
      <c r="O68"/>
      <c r="P68"/>
      <c r="Q68"/>
      <c r="S68"/>
      <c r="U68"/>
      <c r="V68" s="29"/>
      <c r="W68" s="47"/>
      <c r="Y68"/>
      <c r="Z68"/>
      <c r="AA68"/>
      <c r="AC68" s="41"/>
      <c r="AD68" s="41"/>
      <c r="AE68" s="41"/>
      <c r="AF68" s="41"/>
      <c r="AG68"/>
      <c r="AH68"/>
      <c r="AI68"/>
      <c r="AJ68"/>
    </row>
    <row r="69" spans="10:36" x14ac:dyDescent="0.2">
      <c r="J69"/>
      <c r="K69"/>
      <c r="L69"/>
      <c r="M69"/>
      <c r="N69"/>
      <c r="O69"/>
      <c r="P69"/>
      <c r="Q69"/>
      <c r="S69"/>
      <c r="U69"/>
      <c r="V69" s="29"/>
      <c r="W69" s="47"/>
      <c r="Y69"/>
      <c r="Z69"/>
      <c r="AA69"/>
      <c r="AC69" s="41"/>
      <c r="AD69" s="41"/>
      <c r="AE69" s="41"/>
      <c r="AF69" s="41"/>
      <c r="AG69"/>
      <c r="AH69"/>
      <c r="AI69"/>
      <c r="AJ69"/>
    </row>
    <row r="70" spans="10:36" x14ac:dyDescent="0.2">
      <c r="J70"/>
      <c r="K70"/>
      <c r="L70"/>
      <c r="M70"/>
      <c r="N70"/>
      <c r="O70"/>
      <c r="P70"/>
      <c r="Q70"/>
      <c r="S70"/>
      <c r="U70"/>
      <c r="V70" s="29"/>
      <c r="W70" s="47"/>
      <c r="Y70"/>
      <c r="Z70"/>
      <c r="AA70"/>
      <c r="AC70" s="41"/>
      <c r="AD70" s="41"/>
      <c r="AE70" s="41"/>
      <c r="AF70" s="41"/>
      <c r="AG70"/>
      <c r="AH70"/>
      <c r="AI70"/>
      <c r="AJ70"/>
    </row>
    <row r="71" spans="10:36" x14ac:dyDescent="0.2">
      <c r="J71"/>
      <c r="K71"/>
      <c r="L71"/>
      <c r="M71"/>
      <c r="N71"/>
      <c r="O71"/>
      <c r="P71"/>
      <c r="Q71"/>
      <c r="S71"/>
      <c r="U71"/>
      <c r="V71" s="29"/>
      <c r="W71" s="47"/>
      <c r="Y71"/>
      <c r="Z71"/>
      <c r="AA71"/>
      <c r="AC71" s="41"/>
      <c r="AD71" s="41"/>
      <c r="AE71" s="41"/>
      <c r="AF71" s="41"/>
      <c r="AG71"/>
      <c r="AH71"/>
      <c r="AI71"/>
      <c r="AJ71"/>
    </row>
    <row r="72" spans="10:36" x14ac:dyDescent="0.2">
      <c r="J72"/>
      <c r="K72"/>
      <c r="L72"/>
      <c r="M72"/>
      <c r="N72"/>
      <c r="O72"/>
      <c r="P72"/>
      <c r="Q72"/>
      <c r="S72"/>
      <c r="U72"/>
      <c r="V72" s="29"/>
      <c r="W72" s="47"/>
      <c r="Y72"/>
      <c r="Z72"/>
      <c r="AA72"/>
      <c r="AC72" s="41"/>
      <c r="AD72" s="41"/>
      <c r="AE72" s="41"/>
      <c r="AF72" s="41"/>
      <c r="AG72"/>
      <c r="AH72"/>
      <c r="AI72"/>
      <c r="AJ72"/>
    </row>
    <row r="73" spans="10:36" x14ac:dyDescent="0.2">
      <c r="J73"/>
      <c r="K73"/>
      <c r="L73"/>
      <c r="M73"/>
      <c r="N73"/>
      <c r="O73"/>
      <c r="P73"/>
      <c r="Q73"/>
      <c r="S73"/>
      <c r="U73"/>
      <c r="V73" s="29"/>
      <c r="W73" s="47"/>
      <c r="Y73"/>
      <c r="Z73"/>
      <c r="AA73"/>
      <c r="AC73" s="41"/>
      <c r="AD73" s="41"/>
      <c r="AE73" s="41"/>
      <c r="AF73" s="41"/>
      <c r="AG73"/>
      <c r="AH73"/>
      <c r="AI73"/>
      <c r="AJ73"/>
    </row>
    <row r="74" spans="10:36" x14ac:dyDescent="0.2">
      <c r="J74"/>
      <c r="K74"/>
      <c r="L74"/>
      <c r="M74"/>
      <c r="N74"/>
      <c r="O74"/>
      <c r="P74"/>
      <c r="Q74"/>
      <c r="S74"/>
      <c r="U74"/>
      <c r="V74" s="29"/>
      <c r="W74" s="47"/>
      <c r="Y74"/>
      <c r="Z74"/>
      <c r="AA74"/>
      <c r="AC74" s="41"/>
      <c r="AD74" s="41"/>
      <c r="AE74" s="41"/>
      <c r="AF74" s="41"/>
      <c r="AG74"/>
      <c r="AH74"/>
      <c r="AI74"/>
      <c r="AJ74"/>
    </row>
    <row r="75" spans="10:36" x14ac:dyDescent="0.2">
      <c r="J75"/>
      <c r="K75"/>
      <c r="L75"/>
      <c r="M75"/>
      <c r="N75"/>
      <c r="O75"/>
      <c r="P75"/>
      <c r="Q75"/>
      <c r="S75"/>
      <c r="U75"/>
      <c r="V75" s="29"/>
      <c r="W75" s="47"/>
      <c r="Y75"/>
      <c r="Z75"/>
      <c r="AA75"/>
      <c r="AC75" s="41"/>
      <c r="AD75" s="41"/>
      <c r="AE75" s="41"/>
      <c r="AF75" s="41"/>
      <c r="AG75"/>
      <c r="AH75"/>
      <c r="AI75"/>
      <c r="AJ75"/>
    </row>
    <row r="76" spans="10:36" x14ac:dyDescent="0.2">
      <c r="J76"/>
      <c r="K76"/>
      <c r="L76"/>
      <c r="M76"/>
      <c r="N76"/>
      <c r="O76"/>
      <c r="P76"/>
      <c r="Q76"/>
      <c r="S76"/>
      <c r="U76"/>
      <c r="V76" s="29"/>
      <c r="W76" s="47"/>
      <c r="Y76"/>
      <c r="Z76"/>
      <c r="AA76"/>
      <c r="AC76" s="41"/>
      <c r="AD76" s="41"/>
      <c r="AE76" s="41"/>
      <c r="AF76" s="41"/>
      <c r="AG76"/>
      <c r="AH76"/>
      <c r="AI76"/>
      <c r="AJ76"/>
    </row>
    <row r="77" spans="10:36" x14ac:dyDescent="0.2">
      <c r="J77"/>
      <c r="K77"/>
      <c r="L77"/>
      <c r="M77"/>
      <c r="N77"/>
      <c r="O77"/>
      <c r="P77"/>
      <c r="Q77"/>
      <c r="S77"/>
      <c r="U77"/>
      <c r="V77" s="29"/>
      <c r="W77" s="47"/>
      <c r="Y77"/>
      <c r="Z77"/>
      <c r="AA77"/>
      <c r="AC77" s="41"/>
      <c r="AD77" s="41"/>
      <c r="AE77" s="41"/>
      <c r="AF77" s="41"/>
      <c r="AG77"/>
      <c r="AH77"/>
      <c r="AI77"/>
      <c r="AJ77"/>
    </row>
    <row r="78" spans="10:36" x14ac:dyDescent="0.2">
      <c r="J78"/>
      <c r="K78"/>
      <c r="L78"/>
      <c r="M78"/>
      <c r="N78"/>
      <c r="O78"/>
      <c r="P78"/>
      <c r="Q78"/>
      <c r="S78"/>
      <c r="U78"/>
      <c r="V78" s="29"/>
      <c r="W78" s="47"/>
      <c r="Y78"/>
      <c r="Z78"/>
      <c r="AA78"/>
      <c r="AC78" s="41"/>
      <c r="AD78" s="41"/>
      <c r="AE78" s="41"/>
      <c r="AF78" s="41"/>
      <c r="AG78"/>
      <c r="AH78"/>
      <c r="AI78"/>
      <c r="AJ78"/>
    </row>
    <row r="79" spans="10:36" x14ac:dyDescent="0.2">
      <c r="J79"/>
      <c r="K79"/>
      <c r="L79"/>
      <c r="M79"/>
      <c r="N79"/>
      <c r="O79"/>
      <c r="P79"/>
      <c r="Q79"/>
      <c r="S79"/>
      <c r="U79"/>
      <c r="V79" s="29"/>
      <c r="W79" s="47"/>
      <c r="Y79"/>
      <c r="Z79"/>
      <c r="AA79"/>
      <c r="AC79" s="41"/>
      <c r="AD79" s="41"/>
      <c r="AE79" s="41"/>
      <c r="AF79" s="41"/>
      <c r="AG79"/>
      <c r="AH79"/>
      <c r="AI79"/>
      <c r="AJ79"/>
    </row>
    <row r="80" spans="10:36" x14ac:dyDescent="0.2">
      <c r="J80"/>
      <c r="K80"/>
      <c r="L80"/>
      <c r="M80"/>
      <c r="N80"/>
      <c r="O80"/>
      <c r="P80"/>
      <c r="Q80"/>
      <c r="S80"/>
      <c r="U80"/>
      <c r="V80" s="29"/>
      <c r="W80" s="47"/>
      <c r="Y80"/>
      <c r="Z80"/>
      <c r="AA80"/>
      <c r="AC80" s="41"/>
      <c r="AD80" s="41"/>
      <c r="AE80" s="41"/>
      <c r="AF80" s="41"/>
      <c r="AG80"/>
      <c r="AH80"/>
      <c r="AI80"/>
      <c r="AJ80"/>
    </row>
    <row r="81" spans="10:36" x14ac:dyDescent="0.2">
      <c r="J81"/>
      <c r="K81"/>
      <c r="L81"/>
      <c r="M81"/>
      <c r="N81"/>
      <c r="O81"/>
      <c r="P81"/>
      <c r="Q81"/>
      <c r="S81"/>
      <c r="U81"/>
      <c r="V81" s="29"/>
      <c r="W81" s="47"/>
      <c r="Y81"/>
      <c r="Z81"/>
      <c r="AA81"/>
      <c r="AC81" s="41"/>
      <c r="AD81" s="41"/>
      <c r="AE81" s="41"/>
      <c r="AF81" s="41"/>
      <c r="AG81"/>
      <c r="AH81"/>
      <c r="AI81"/>
      <c r="AJ81"/>
    </row>
    <row r="82" spans="10:36" x14ac:dyDescent="0.2">
      <c r="J82"/>
      <c r="K82"/>
      <c r="L82"/>
      <c r="M82"/>
      <c r="N82"/>
      <c r="O82"/>
      <c r="P82"/>
      <c r="Q82"/>
      <c r="S82"/>
      <c r="U82"/>
      <c r="V82" s="29"/>
      <c r="W82" s="47"/>
      <c r="Y82"/>
      <c r="Z82"/>
      <c r="AA82"/>
      <c r="AC82" s="41"/>
      <c r="AD82" s="41"/>
      <c r="AE82" s="41"/>
      <c r="AF82" s="41"/>
      <c r="AG82"/>
      <c r="AH82"/>
      <c r="AI82"/>
      <c r="AJ82"/>
    </row>
    <row r="83" spans="10:36" x14ac:dyDescent="0.2">
      <c r="J83"/>
      <c r="K83"/>
      <c r="L83"/>
      <c r="M83"/>
      <c r="N83"/>
      <c r="O83"/>
      <c r="P83"/>
      <c r="Q83"/>
      <c r="S83"/>
      <c r="U83"/>
      <c r="V83" s="29"/>
      <c r="W83" s="47"/>
      <c r="Y83"/>
      <c r="Z83"/>
      <c r="AA83"/>
      <c r="AC83" s="41"/>
      <c r="AD83" s="41"/>
      <c r="AE83" s="41"/>
      <c r="AF83" s="41"/>
      <c r="AG83"/>
      <c r="AH83"/>
      <c r="AI83"/>
      <c r="AJ83"/>
    </row>
    <row r="84" spans="10:36" x14ac:dyDescent="0.2">
      <c r="J84"/>
      <c r="K84"/>
      <c r="L84"/>
      <c r="M84"/>
      <c r="N84"/>
      <c r="O84"/>
      <c r="P84"/>
      <c r="Q84"/>
      <c r="S84"/>
      <c r="U84"/>
      <c r="V84" s="29"/>
      <c r="W84" s="47"/>
      <c r="Y84"/>
      <c r="Z84"/>
      <c r="AA84"/>
      <c r="AC84" s="41"/>
      <c r="AD84" s="41"/>
      <c r="AE84" s="41"/>
      <c r="AF84" s="41"/>
      <c r="AG84"/>
      <c r="AH84"/>
      <c r="AI84"/>
      <c r="AJ84"/>
    </row>
    <row r="85" spans="10:36" x14ac:dyDescent="0.2">
      <c r="J85"/>
      <c r="K85"/>
      <c r="L85"/>
      <c r="M85"/>
      <c r="N85"/>
      <c r="O85"/>
      <c r="P85"/>
      <c r="Q85"/>
      <c r="S85"/>
      <c r="U85"/>
      <c r="V85" s="29"/>
      <c r="W85" s="47"/>
      <c r="Y85"/>
      <c r="Z85"/>
      <c r="AA85"/>
      <c r="AC85" s="41"/>
      <c r="AD85" s="41"/>
      <c r="AE85" s="41"/>
      <c r="AF85" s="41"/>
      <c r="AG85"/>
      <c r="AH85"/>
      <c r="AI85"/>
      <c r="AJ85"/>
    </row>
    <row r="86" spans="10:36" x14ac:dyDescent="0.2">
      <c r="J86"/>
      <c r="K86"/>
      <c r="L86"/>
      <c r="M86"/>
      <c r="N86"/>
      <c r="O86"/>
      <c r="P86"/>
      <c r="Q86"/>
      <c r="S86"/>
      <c r="U86"/>
      <c r="V86" s="29"/>
      <c r="W86" s="47"/>
      <c r="Y86"/>
      <c r="Z86"/>
      <c r="AA86"/>
      <c r="AC86" s="41"/>
      <c r="AD86" s="41"/>
      <c r="AE86" s="41"/>
      <c r="AF86" s="41"/>
      <c r="AG86"/>
      <c r="AH86"/>
      <c r="AI86"/>
      <c r="AJ86"/>
    </row>
    <row r="87" spans="10:36" x14ac:dyDescent="0.2">
      <c r="J87"/>
      <c r="K87"/>
      <c r="L87"/>
      <c r="M87"/>
      <c r="N87"/>
      <c r="O87"/>
      <c r="P87"/>
      <c r="Q87"/>
      <c r="S87"/>
      <c r="U87"/>
      <c r="V87" s="29"/>
      <c r="W87" s="47"/>
      <c r="Y87"/>
      <c r="Z87"/>
      <c r="AA87"/>
      <c r="AC87" s="41"/>
      <c r="AD87" s="41"/>
      <c r="AE87" s="41"/>
      <c r="AF87" s="41"/>
      <c r="AG87"/>
      <c r="AH87"/>
      <c r="AI87"/>
      <c r="AJ87"/>
    </row>
    <row r="88" spans="10:36" x14ac:dyDescent="0.2">
      <c r="J88"/>
      <c r="K88"/>
      <c r="L88"/>
      <c r="M88"/>
      <c r="N88"/>
      <c r="O88"/>
      <c r="P88"/>
      <c r="Q88"/>
      <c r="S88"/>
      <c r="U88"/>
      <c r="V88" s="29"/>
      <c r="W88" s="47"/>
      <c r="Y88"/>
      <c r="Z88"/>
      <c r="AA88"/>
      <c r="AC88" s="41"/>
      <c r="AD88" s="41"/>
      <c r="AE88" s="41"/>
      <c r="AF88" s="41"/>
      <c r="AG88"/>
      <c r="AH88"/>
      <c r="AI88"/>
      <c r="AJ88"/>
    </row>
    <row r="89" spans="10:36" x14ac:dyDescent="0.2">
      <c r="J89"/>
      <c r="K89"/>
      <c r="L89"/>
      <c r="M89"/>
      <c r="N89"/>
      <c r="O89"/>
      <c r="P89"/>
      <c r="Q89"/>
      <c r="S89"/>
      <c r="U89"/>
      <c r="V89" s="29"/>
      <c r="W89" s="47"/>
      <c r="Y89"/>
      <c r="Z89"/>
      <c r="AA89"/>
      <c r="AC89" s="41"/>
      <c r="AD89" s="41"/>
      <c r="AE89" s="41"/>
      <c r="AF89" s="41"/>
      <c r="AG89"/>
      <c r="AH89"/>
      <c r="AI89"/>
      <c r="AJ89"/>
    </row>
    <row r="90" spans="10:36" x14ac:dyDescent="0.2">
      <c r="J90"/>
      <c r="K90"/>
      <c r="L90"/>
      <c r="M90"/>
      <c r="N90"/>
      <c r="O90"/>
      <c r="P90"/>
      <c r="Q90"/>
      <c r="S90"/>
      <c r="U90"/>
      <c r="V90" s="29"/>
      <c r="W90" s="47"/>
      <c r="Y90"/>
      <c r="Z90"/>
      <c r="AA90"/>
      <c r="AC90" s="41"/>
      <c r="AD90" s="41"/>
      <c r="AE90" s="41"/>
      <c r="AF90" s="41"/>
      <c r="AG90"/>
      <c r="AH90"/>
      <c r="AI90"/>
      <c r="AJ90"/>
    </row>
    <row r="91" spans="10:36" x14ac:dyDescent="0.2">
      <c r="J91"/>
      <c r="K91"/>
      <c r="L91"/>
      <c r="M91"/>
      <c r="N91"/>
      <c r="O91"/>
      <c r="P91"/>
      <c r="Q91"/>
      <c r="S91"/>
      <c r="U91"/>
      <c r="V91" s="29"/>
      <c r="W91" s="47"/>
      <c r="Y91"/>
      <c r="Z91"/>
      <c r="AA91"/>
      <c r="AC91" s="41"/>
      <c r="AD91" s="41"/>
      <c r="AE91" s="41"/>
      <c r="AF91" s="41"/>
      <c r="AG91"/>
      <c r="AH91"/>
      <c r="AI91"/>
      <c r="AJ91"/>
    </row>
    <row r="92" spans="10:36" x14ac:dyDescent="0.2">
      <c r="J92"/>
      <c r="K92"/>
      <c r="L92"/>
      <c r="M92"/>
      <c r="N92"/>
      <c r="O92"/>
      <c r="P92"/>
      <c r="Q92"/>
      <c r="S92"/>
      <c r="U92"/>
      <c r="V92" s="29"/>
      <c r="W92" s="47"/>
      <c r="Y92"/>
      <c r="Z92"/>
      <c r="AA92"/>
      <c r="AC92" s="41"/>
      <c r="AD92" s="41"/>
      <c r="AE92" s="41"/>
      <c r="AF92" s="41"/>
      <c r="AG92"/>
      <c r="AH92"/>
      <c r="AI92"/>
      <c r="AJ92"/>
    </row>
    <row r="93" spans="10:36" x14ac:dyDescent="0.2">
      <c r="J93"/>
      <c r="K93"/>
      <c r="L93"/>
      <c r="M93"/>
      <c r="N93"/>
      <c r="O93"/>
      <c r="P93"/>
      <c r="Q93"/>
      <c r="S93"/>
      <c r="U93"/>
      <c r="V93" s="29"/>
      <c r="W93" s="47"/>
      <c r="Y93"/>
      <c r="Z93"/>
      <c r="AA93"/>
      <c r="AC93" s="41"/>
      <c r="AD93" s="41"/>
      <c r="AE93" s="41"/>
      <c r="AF93" s="41"/>
      <c r="AG93"/>
      <c r="AH93"/>
      <c r="AI93"/>
      <c r="AJ93"/>
    </row>
    <row r="94" spans="10:36" x14ac:dyDescent="0.2">
      <c r="J94"/>
      <c r="K94"/>
      <c r="L94"/>
      <c r="M94"/>
      <c r="N94"/>
      <c r="O94"/>
      <c r="P94"/>
      <c r="Q94"/>
      <c r="S94"/>
      <c r="U94"/>
      <c r="V94" s="29"/>
      <c r="W94" s="47"/>
      <c r="Y94"/>
      <c r="Z94"/>
      <c r="AA94"/>
      <c r="AC94" s="41"/>
      <c r="AD94" s="41"/>
      <c r="AE94" s="41"/>
      <c r="AF94" s="41"/>
      <c r="AG94"/>
      <c r="AH94"/>
      <c r="AI94"/>
      <c r="AJ94"/>
    </row>
    <row r="95" spans="10:36" x14ac:dyDescent="0.2">
      <c r="J95"/>
      <c r="K95"/>
      <c r="L95"/>
      <c r="M95"/>
      <c r="N95"/>
      <c r="O95"/>
      <c r="P95"/>
      <c r="Q95"/>
      <c r="S95"/>
      <c r="U95"/>
      <c r="V95" s="29"/>
      <c r="W95" s="47"/>
      <c r="Y95"/>
      <c r="Z95"/>
      <c r="AA95"/>
      <c r="AC95" s="41"/>
      <c r="AD95" s="41"/>
      <c r="AE95" s="41"/>
      <c r="AF95" s="41"/>
      <c r="AG95"/>
      <c r="AH95"/>
      <c r="AI95"/>
      <c r="AJ95"/>
    </row>
    <row r="96" spans="10:36" x14ac:dyDescent="0.2">
      <c r="J96"/>
      <c r="K96"/>
      <c r="L96"/>
      <c r="M96"/>
      <c r="N96"/>
      <c r="O96"/>
      <c r="P96"/>
      <c r="Q96"/>
      <c r="S96"/>
      <c r="U96"/>
      <c r="V96" s="29"/>
      <c r="W96" s="47"/>
      <c r="Y96"/>
      <c r="Z96"/>
      <c r="AA96"/>
      <c r="AC96" s="41"/>
      <c r="AD96" s="41"/>
      <c r="AE96" s="41"/>
      <c r="AF96" s="41"/>
      <c r="AG96"/>
      <c r="AH96"/>
      <c r="AI96"/>
      <c r="AJ96"/>
    </row>
    <row r="97" spans="10:36" x14ac:dyDescent="0.2">
      <c r="J97"/>
      <c r="K97"/>
      <c r="L97"/>
      <c r="M97"/>
      <c r="N97"/>
      <c r="O97"/>
      <c r="P97"/>
      <c r="Q97"/>
      <c r="S97"/>
      <c r="U97"/>
      <c r="V97" s="29"/>
      <c r="W97" s="47"/>
      <c r="Y97"/>
      <c r="Z97"/>
      <c r="AA97"/>
      <c r="AC97" s="41"/>
      <c r="AD97" s="41"/>
      <c r="AE97" s="41"/>
      <c r="AF97" s="41"/>
      <c r="AG97"/>
      <c r="AH97"/>
      <c r="AI97"/>
      <c r="AJ97"/>
    </row>
    <row r="98" spans="10:36" x14ac:dyDescent="0.2">
      <c r="J98"/>
      <c r="K98"/>
      <c r="L98"/>
      <c r="M98"/>
      <c r="N98"/>
      <c r="O98"/>
      <c r="P98"/>
      <c r="Q98"/>
      <c r="S98"/>
      <c r="U98"/>
      <c r="V98" s="29"/>
      <c r="W98" s="47"/>
      <c r="Y98"/>
      <c r="Z98"/>
      <c r="AA98"/>
      <c r="AC98" s="41"/>
      <c r="AD98" s="41"/>
      <c r="AE98" s="41"/>
      <c r="AF98" s="41"/>
      <c r="AG98"/>
      <c r="AH98"/>
      <c r="AI98"/>
      <c r="AJ98"/>
    </row>
    <row r="99" spans="10:36" x14ac:dyDescent="0.2">
      <c r="J99"/>
      <c r="K99"/>
      <c r="L99"/>
      <c r="M99"/>
      <c r="N99"/>
      <c r="O99"/>
      <c r="P99"/>
      <c r="Q99"/>
      <c r="S99"/>
      <c r="U99"/>
      <c r="V99" s="29"/>
      <c r="W99" s="47"/>
      <c r="Y99"/>
      <c r="Z99"/>
      <c r="AA99"/>
      <c r="AC99" s="41"/>
      <c r="AD99" s="41"/>
      <c r="AE99" s="41"/>
      <c r="AF99" s="41"/>
      <c r="AG99"/>
      <c r="AH99"/>
      <c r="AI99"/>
      <c r="AJ99"/>
    </row>
    <row r="100" spans="10:36" x14ac:dyDescent="0.2">
      <c r="J100"/>
      <c r="K100"/>
      <c r="L100"/>
      <c r="M100"/>
      <c r="N100"/>
      <c r="O100"/>
      <c r="P100"/>
      <c r="Q100"/>
      <c r="S100"/>
      <c r="U100"/>
      <c r="V100" s="29"/>
      <c r="W100" s="47"/>
      <c r="Y100"/>
      <c r="Z100"/>
      <c r="AA100"/>
      <c r="AC100" s="41"/>
      <c r="AD100" s="41"/>
      <c r="AE100" s="41"/>
      <c r="AF100" s="41"/>
      <c r="AG100"/>
      <c r="AH100"/>
      <c r="AI100"/>
      <c r="AJ100"/>
    </row>
    <row r="101" spans="10:36" x14ac:dyDescent="0.2">
      <c r="J101"/>
      <c r="K101"/>
      <c r="L101"/>
      <c r="M101"/>
      <c r="N101"/>
      <c r="O101"/>
      <c r="P101"/>
      <c r="Q101"/>
      <c r="S101"/>
      <c r="U101"/>
      <c r="V101" s="29"/>
      <c r="W101" s="47"/>
      <c r="Y101"/>
      <c r="Z101"/>
      <c r="AA101"/>
      <c r="AC101" s="41"/>
      <c r="AD101" s="41"/>
      <c r="AE101" s="41"/>
      <c r="AF101" s="41"/>
      <c r="AG101"/>
      <c r="AH101"/>
      <c r="AI101"/>
      <c r="AJ101"/>
    </row>
    <row r="102" spans="10:36" x14ac:dyDescent="0.2">
      <c r="J102"/>
      <c r="K102"/>
      <c r="L102"/>
      <c r="M102"/>
      <c r="N102"/>
      <c r="O102"/>
      <c r="P102"/>
      <c r="Q102"/>
      <c r="S102"/>
      <c r="U102"/>
      <c r="V102" s="29"/>
      <c r="W102" s="47"/>
      <c r="Y102"/>
      <c r="Z102"/>
      <c r="AA102"/>
      <c r="AC102" s="41"/>
      <c r="AD102" s="41"/>
      <c r="AE102" s="41"/>
      <c r="AF102" s="41"/>
      <c r="AG102"/>
      <c r="AH102"/>
      <c r="AI102"/>
      <c r="AJ102"/>
    </row>
    <row r="103" spans="10:36" x14ac:dyDescent="0.2">
      <c r="J103"/>
      <c r="K103"/>
      <c r="L103"/>
      <c r="M103"/>
      <c r="N103"/>
      <c r="O103"/>
      <c r="P103"/>
      <c r="Q103"/>
      <c r="S103"/>
      <c r="U103"/>
      <c r="V103" s="29"/>
      <c r="W103" s="47"/>
      <c r="Y103"/>
      <c r="Z103"/>
      <c r="AA103"/>
      <c r="AC103" s="41"/>
      <c r="AD103" s="41"/>
      <c r="AE103" s="41"/>
      <c r="AF103" s="41"/>
      <c r="AG103"/>
      <c r="AH103"/>
      <c r="AI103"/>
      <c r="AJ103"/>
    </row>
    <row r="104" spans="10:36" x14ac:dyDescent="0.2">
      <c r="J104"/>
      <c r="K104"/>
      <c r="L104"/>
      <c r="M104"/>
      <c r="N104"/>
      <c r="O104"/>
      <c r="P104"/>
      <c r="Q104"/>
      <c r="S104"/>
      <c r="U104"/>
      <c r="V104" s="29"/>
      <c r="W104" s="47"/>
      <c r="Y104"/>
      <c r="Z104"/>
      <c r="AA104"/>
      <c r="AC104" s="41"/>
      <c r="AD104" s="41"/>
      <c r="AE104" s="41"/>
      <c r="AF104" s="41"/>
      <c r="AG104"/>
      <c r="AH104"/>
      <c r="AI104"/>
      <c r="AJ104"/>
    </row>
    <row r="105" spans="10:36" x14ac:dyDescent="0.2">
      <c r="J105"/>
      <c r="K105"/>
      <c r="L105"/>
      <c r="M105"/>
      <c r="N105"/>
      <c r="O105"/>
      <c r="P105"/>
      <c r="Q105"/>
      <c r="S105"/>
      <c r="U105"/>
      <c r="V105" s="29"/>
      <c r="W105" s="47"/>
      <c r="Y105"/>
      <c r="Z105"/>
      <c r="AA105"/>
      <c r="AC105" s="41"/>
      <c r="AD105" s="41"/>
      <c r="AE105" s="41"/>
      <c r="AF105" s="41"/>
      <c r="AG105"/>
      <c r="AH105"/>
      <c r="AI105"/>
      <c r="AJ105"/>
    </row>
    <row r="106" spans="10:36" x14ac:dyDescent="0.2">
      <c r="J106"/>
      <c r="K106"/>
      <c r="L106"/>
      <c r="M106"/>
      <c r="N106"/>
      <c r="O106"/>
      <c r="P106"/>
      <c r="Q106"/>
      <c r="S106"/>
      <c r="U106"/>
      <c r="V106" s="29"/>
      <c r="W106" s="47"/>
      <c r="Y106"/>
      <c r="Z106"/>
      <c r="AA106"/>
      <c r="AC106" s="41"/>
      <c r="AD106" s="41"/>
      <c r="AE106" s="41"/>
      <c r="AF106" s="41"/>
      <c r="AG106"/>
      <c r="AH106"/>
      <c r="AI106"/>
      <c r="AJ106"/>
    </row>
    <row r="107" spans="10:36" x14ac:dyDescent="0.2">
      <c r="J107"/>
      <c r="K107"/>
      <c r="L107"/>
      <c r="M107"/>
      <c r="N107"/>
      <c r="O107"/>
      <c r="P107"/>
      <c r="Q107"/>
      <c r="S107"/>
      <c r="U107"/>
      <c r="V107" s="29"/>
      <c r="W107" s="47"/>
      <c r="Y107"/>
      <c r="Z107"/>
      <c r="AA107"/>
      <c r="AC107" s="41"/>
      <c r="AD107" s="41"/>
      <c r="AE107" s="41"/>
      <c r="AF107" s="41"/>
      <c r="AG107"/>
      <c r="AH107"/>
      <c r="AI107"/>
      <c r="AJ107"/>
    </row>
    <row r="108" spans="10:36" x14ac:dyDescent="0.2">
      <c r="J108"/>
      <c r="K108"/>
      <c r="L108"/>
      <c r="M108"/>
      <c r="N108"/>
      <c r="O108"/>
      <c r="P108"/>
      <c r="Q108"/>
      <c r="S108"/>
      <c r="U108"/>
      <c r="V108" s="29"/>
      <c r="W108" s="47"/>
      <c r="Y108"/>
      <c r="Z108"/>
      <c r="AA108"/>
      <c r="AC108" s="41"/>
      <c r="AD108" s="41"/>
      <c r="AE108" s="41"/>
      <c r="AF108" s="41"/>
      <c r="AG108"/>
      <c r="AH108"/>
      <c r="AI108"/>
      <c r="AJ108"/>
    </row>
    <row r="109" spans="10:36" x14ac:dyDescent="0.2">
      <c r="J109"/>
      <c r="K109"/>
      <c r="L109"/>
      <c r="M109"/>
      <c r="N109"/>
      <c r="O109"/>
      <c r="P109"/>
      <c r="Q109"/>
      <c r="S109"/>
      <c r="U109"/>
      <c r="V109" s="29"/>
      <c r="W109" s="47"/>
      <c r="Y109"/>
      <c r="Z109"/>
      <c r="AA109"/>
      <c r="AC109" s="41"/>
      <c r="AD109" s="41"/>
      <c r="AE109" s="41"/>
      <c r="AF109" s="41"/>
      <c r="AG109"/>
      <c r="AH109"/>
      <c r="AI109"/>
      <c r="AJ109"/>
    </row>
    <row r="110" spans="10:36" x14ac:dyDescent="0.2">
      <c r="J110"/>
      <c r="K110"/>
      <c r="L110"/>
      <c r="M110"/>
      <c r="N110"/>
      <c r="O110"/>
      <c r="P110"/>
      <c r="Q110"/>
      <c r="S110"/>
      <c r="U110"/>
      <c r="V110" s="29"/>
      <c r="W110" s="47"/>
      <c r="Y110"/>
      <c r="Z110"/>
      <c r="AA110"/>
      <c r="AC110" s="41"/>
      <c r="AD110" s="41"/>
      <c r="AE110" s="41"/>
      <c r="AF110" s="41"/>
      <c r="AG110"/>
      <c r="AH110"/>
      <c r="AI110"/>
      <c r="AJ110"/>
    </row>
    <row r="111" spans="10:36" x14ac:dyDescent="0.2">
      <c r="J111"/>
      <c r="K111"/>
      <c r="L111"/>
      <c r="M111"/>
      <c r="N111"/>
      <c r="O111"/>
      <c r="P111"/>
      <c r="Q111"/>
      <c r="S111"/>
      <c r="U111"/>
      <c r="V111" s="29"/>
      <c r="W111" s="47"/>
      <c r="Y111"/>
      <c r="Z111"/>
      <c r="AA111"/>
      <c r="AC111" s="41"/>
      <c r="AD111" s="41"/>
      <c r="AE111" s="41"/>
      <c r="AF111" s="41"/>
      <c r="AG111"/>
      <c r="AH111"/>
      <c r="AI111"/>
      <c r="AJ111"/>
    </row>
    <row r="112" spans="10:36" x14ac:dyDescent="0.2">
      <c r="J112"/>
      <c r="K112"/>
      <c r="L112"/>
      <c r="M112"/>
      <c r="N112"/>
      <c r="O112"/>
      <c r="P112"/>
      <c r="Q112"/>
      <c r="S112"/>
      <c r="U112"/>
      <c r="V112" s="29"/>
      <c r="W112" s="47"/>
      <c r="Y112"/>
      <c r="Z112"/>
      <c r="AA112"/>
      <c r="AC112" s="41"/>
      <c r="AD112" s="41"/>
      <c r="AE112" s="41"/>
      <c r="AF112" s="41"/>
      <c r="AG112"/>
      <c r="AH112"/>
      <c r="AI112"/>
      <c r="AJ112"/>
    </row>
    <row r="113" spans="10:36" x14ac:dyDescent="0.2">
      <c r="J113"/>
      <c r="K113"/>
      <c r="L113"/>
      <c r="M113"/>
      <c r="N113"/>
      <c r="O113"/>
      <c r="P113"/>
      <c r="Q113"/>
      <c r="S113"/>
      <c r="U113"/>
      <c r="V113" s="29"/>
      <c r="W113" s="47"/>
      <c r="Y113"/>
      <c r="Z113"/>
      <c r="AA113"/>
      <c r="AC113" s="41"/>
      <c r="AD113" s="41"/>
      <c r="AE113" s="41"/>
      <c r="AF113" s="41"/>
      <c r="AG113"/>
      <c r="AH113"/>
      <c r="AI113"/>
      <c r="AJ113"/>
    </row>
    <row r="114" spans="10:36" x14ac:dyDescent="0.2">
      <c r="J114"/>
      <c r="K114"/>
      <c r="L114"/>
      <c r="M114"/>
      <c r="N114"/>
      <c r="O114"/>
      <c r="P114"/>
      <c r="Q114"/>
      <c r="S114"/>
      <c r="U114"/>
      <c r="V114" s="29"/>
      <c r="W114" s="47"/>
      <c r="Y114"/>
      <c r="Z114"/>
      <c r="AA114"/>
      <c r="AC114" s="41"/>
      <c r="AD114" s="41"/>
      <c r="AE114" s="41"/>
      <c r="AF114" s="41"/>
      <c r="AG114"/>
      <c r="AH114"/>
      <c r="AI114"/>
      <c r="AJ114"/>
    </row>
    <row r="115" spans="10:36" x14ac:dyDescent="0.2">
      <c r="J115"/>
      <c r="K115"/>
      <c r="L115"/>
      <c r="M115"/>
      <c r="N115"/>
      <c r="O115"/>
      <c r="P115"/>
      <c r="Q115"/>
      <c r="S115"/>
      <c r="U115"/>
      <c r="V115" s="29"/>
      <c r="W115" s="47"/>
      <c r="Y115"/>
      <c r="Z115"/>
      <c r="AA115"/>
      <c r="AC115" s="41"/>
      <c r="AD115" s="41"/>
      <c r="AE115" s="41"/>
      <c r="AF115" s="41"/>
      <c r="AG115"/>
      <c r="AH115"/>
      <c r="AI115"/>
      <c r="AJ115"/>
    </row>
    <row r="116" spans="10:36" x14ac:dyDescent="0.2">
      <c r="J116" s="23"/>
      <c r="K116"/>
      <c r="L116"/>
      <c r="M116"/>
      <c r="N116"/>
      <c r="O116"/>
      <c r="P116"/>
      <c r="Q116" s="41"/>
      <c r="S116"/>
      <c r="U116"/>
      <c r="V116" s="29"/>
      <c r="W116" s="47"/>
      <c r="Y116"/>
      <c r="Z116"/>
      <c r="AA116"/>
      <c r="AC116" s="41"/>
      <c r="AD116" s="41"/>
      <c r="AE116" s="41"/>
      <c r="AF116" s="41"/>
      <c r="AG116"/>
      <c r="AH116"/>
      <c r="AI116"/>
      <c r="AJ116"/>
    </row>
    <row r="117" spans="10:36" x14ac:dyDescent="0.2">
      <c r="J117" s="23"/>
      <c r="K117"/>
      <c r="L117"/>
      <c r="M117"/>
      <c r="N117"/>
      <c r="O117"/>
      <c r="P117"/>
      <c r="Q117" s="41"/>
      <c r="S117"/>
      <c r="U117"/>
      <c r="V117" s="29"/>
      <c r="W117" s="47"/>
      <c r="Y117"/>
      <c r="Z117"/>
      <c r="AA117"/>
      <c r="AC117" s="41"/>
      <c r="AD117" s="41"/>
      <c r="AE117" s="41"/>
      <c r="AF117" s="41"/>
      <c r="AG117"/>
      <c r="AH117"/>
      <c r="AI117"/>
      <c r="AJ117"/>
    </row>
    <row r="118" spans="10:36" x14ac:dyDescent="0.2">
      <c r="J118" s="23"/>
      <c r="K118"/>
      <c r="L118"/>
      <c r="M118"/>
      <c r="N118"/>
      <c r="O118"/>
      <c r="P118"/>
      <c r="Q118" s="41"/>
      <c r="S118"/>
      <c r="U118"/>
      <c r="V118" s="29"/>
      <c r="W118" s="47"/>
      <c r="Y118"/>
      <c r="Z118"/>
      <c r="AA118"/>
      <c r="AC118" s="41"/>
      <c r="AD118" s="41"/>
      <c r="AE118" s="41"/>
      <c r="AF118" s="41"/>
      <c r="AG118"/>
      <c r="AH118"/>
      <c r="AI118"/>
      <c r="AJ118"/>
    </row>
    <row r="119" spans="10:36" x14ac:dyDescent="0.2">
      <c r="J119" s="23"/>
      <c r="K119"/>
      <c r="L119"/>
      <c r="M119"/>
      <c r="N119"/>
      <c r="O119"/>
      <c r="P119"/>
      <c r="Q119" s="41"/>
      <c r="S119"/>
      <c r="U119"/>
      <c r="V119" s="29"/>
      <c r="W119" s="47"/>
      <c r="Y119"/>
      <c r="Z119"/>
      <c r="AA119"/>
      <c r="AC119" s="41"/>
      <c r="AD119" s="41"/>
      <c r="AE119" s="41"/>
      <c r="AF119" s="41"/>
      <c r="AG119"/>
      <c r="AH119"/>
      <c r="AI119"/>
      <c r="AJ119"/>
    </row>
    <row r="120" spans="10:36" x14ac:dyDescent="0.2">
      <c r="J120" s="23"/>
      <c r="L120" s="41"/>
      <c r="M120" s="41"/>
      <c r="N120"/>
      <c r="O120"/>
      <c r="P120"/>
      <c r="Q120"/>
      <c r="R120" s="41"/>
      <c r="S120"/>
      <c r="U120"/>
      <c r="V120"/>
      <c r="W120" s="29"/>
      <c r="X120" s="47"/>
      <c r="Y120"/>
      <c r="Z120"/>
      <c r="AA120"/>
      <c r="AD120" s="41"/>
      <c r="AE120" s="41"/>
      <c r="AF120" s="41"/>
      <c r="AH120"/>
      <c r="AI120"/>
      <c r="AJ120"/>
    </row>
    <row r="121" spans="10:36" x14ac:dyDescent="0.2">
      <c r="J121" s="23"/>
      <c r="L121" s="23"/>
      <c r="N121" s="41"/>
      <c r="P121" s="41"/>
      <c r="Q121"/>
      <c r="S121"/>
      <c r="V121"/>
      <c r="Y121"/>
      <c r="Z121" s="29"/>
    </row>
    <row r="122" spans="10:36" x14ac:dyDescent="0.2">
      <c r="J122" s="23"/>
      <c r="L122" s="23"/>
      <c r="N122" s="41"/>
      <c r="P122" s="41"/>
      <c r="Q122"/>
      <c r="S122"/>
      <c r="V122"/>
      <c r="Y122"/>
      <c r="Z122" s="29"/>
    </row>
    <row r="123" spans="10:36" x14ac:dyDescent="0.2">
      <c r="J123" s="23"/>
      <c r="L123" s="23"/>
      <c r="N123" s="41"/>
      <c r="P123" s="41"/>
      <c r="Q123"/>
      <c r="S123"/>
      <c r="T123" s="41"/>
    </row>
    <row r="124" spans="10:36" x14ac:dyDescent="0.2">
      <c r="J124" s="23"/>
      <c r="L124"/>
      <c r="N124" s="23"/>
      <c r="P124" s="23"/>
      <c r="R124" s="41"/>
      <c r="S124"/>
      <c r="T124" s="41"/>
    </row>
    <row r="125" spans="10:36" x14ac:dyDescent="0.2">
      <c r="J125" s="23"/>
      <c r="L125"/>
      <c r="N125" s="23"/>
      <c r="P125" s="23"/>
      <c r="R125" s="41"/>
      <c r="S125"/>
      <c r="T125" s="41"/>
    </row>
    <row r="126" spans="10:36" x14ac:dyDescent="0.2">
      <c r="J126" s="23"/>
      <c r="L126"/>
      <c r="N126" s="23"/>
      <c r="P126" s="23"/>
      <c r="R126" s="41"/>
      <c r="S126"/>
      <c r="T126" s="41"/>
    </row>
    <row r="127" spans="10:36" x14ac:dyDescent="0.2">
      <c r="J127" s="23"/>
      <c r="L127" s="23"/>
      <c r="N127" s="23"/>
      <c r="P127" s="23"/>
      <c r="Q127"/>
      <c r="R127" s="41"/>
      <c r="S127"/>
      <c r="T127" s="41"/>
    </row>
    <row r="128" spans="10:36" x14ac:dyDescent="0.2">
      <c r="J128" s="23"/>
      <c r="L128" s="23"/>
      <c r="N128" s="23"/>
      <c r="P128" s="23"/>
      <c r="Q128"/>
      <c r="R128" s="41"/>
      <c r="S128"/>
      <c r="T128" s="41"/>
    </row>
    <row r="129" spans="10:19" x14ac:dyDescent="0.2">
      <c r="J129" s="23"/>
      <c r="L129" s="23"/>
      <c r="N129" s="23"/>
      <c r="P129" s="23"/>
      <c r="Q129"/>
      <c r="R129" s="41"/>
      <c r="S129"/>
    </row>
    <row r="130" spans="10:19" x14ac:dyDescent="0.2">
      <c r="S130"/>
    </row>
    <row r="131" spans="10:19" x14ac:dyDescent="0.2">
      <c r="S131"/>
    </row>
    <row r="132" spans="10:19" x14ac:dyDescent="0.2">
      <c r="S132"/>
    </row>
    <row r="133" spans="10:19" x14ac:dyDescent="0.2">
      <c r="S133"/>
    </row>
    <row r="134" spans="10:19" x14ac:dyDescent="0.2">
      <c r="S134"/>
    </row>
  </sheetData>
  <sortState xmlns:xlrd2="http://schemas.microsoft.com/office/spreadsheetml/2017/richdata2" ref="S3:AA57">
    <sortCondition ref="W3:W57"/>
    <sortCondition ref="U3:U57"/>
  </sortState>
  <mergeCells count="4">
    <mergeCell ref="I2:J2"/>
    <mergeCell ref="K2:L2"/>
    <mergeCell ref="O2:P2"/>
    <mergeCell ref="M2:N2"/>
  </mergeCells>
  <phoneticPr fontId="5" type="noConversion"/>
  <hyperlinks>
    <hyperlink ref="W1" r:id="rId1" location="!/results?classId=BB" xr:uid="{F277F9A7-320E-4CC9-BA1B-CF83145F803E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5"/>
  <sheetViews>
    <sheetView zoomScale="90" zoomScaleNormal="90" workbookViewId="0"/>
  </sheetViews>
  <sheetFormatPr baseColWidth="10" defaultColWidth="11.5703125" defaultRowHeight="12.75" x14ac:dyDescent="0.2"/>
  <cols>
    <col min="1" max="1" width="5.5703125" style="1" customWidth="1"/>
    <col min="2" max="2" width="11.85546875" style="17" customWidth="1"/>
    <col min="3" max="3" width="30.28515625" style="17" customWidth="1"/>
    <col min="4" max="4" width="27.7109375" style="122" bestFit="1" customWidth="1"/>
    <col min="5" max="5" width="0.85546875" style="17" customWidth="1"/>
    <col min="6" max="6" width="9.140625" style="1" customWidth="1"/>
    <col min="7" max="7" width="7.28515625" style="25" bestFit="1" customWidth="1"/>
    <col min="8" max="8" width="5.140625" style="17" bestFit="1" customWidth="1"/>
    <col min="9" max="9" width="6.140625" style="22" customWidth="1"/>
    <col min="10" max="10" width="5.5703125" style="121" customWidth="1"/>
    <col min="11" max="11" width="10.85546875" style="23" customWidth="1"/>
    <col min="12" max="12" width="7.42578125" style="17" customWidth="1"/>
    <col min="13" max="13" width="6" style="1" bestFit="1" customWidth="1"/>
    <col min="14" max="14" width="12.140625" style="1" customWidth="1"/>
    <col min="15" max="15" width="31.5703125" style="17" customWidth="1"/>
    <col min="16" max="16" width="34.7109375" style="17" customWidth="1"/>
    <col min="17" max="17" width="6.5703125" style="1" bestFit="1" customWidth="1"/>
    <col min="18" max="18" width="5.7109375" style="205" bestFit="1" customWidth="1"/>
    <col min="19" max="19" width="2.5703125" style="17" customWidth="1"/>
    <col min="20" max="16384" width="11.5703125" style="17"/>
  </cols>
  <sheetData>
    <row r="1" spans="1:18" ht="25.5" customHeight="1" x14ac:dyDescent="0.2">
      <c r="B1" s="83" t="s">
        <v>1487</v>
      </c>
      <c r="N1" s="217" t="s">
        <v>257</v>
      </c>
      <c r="O1" s="217"/>
    </row>
    <row r="2" spans="1:18" ht="22.5" customHeight="1" x14ac:dyDescent="0.2">
      <c r="A2" s="18" t="s">
        <v>19</v>
      </c>
      <c r="B2" s="18" t="s">
        <v>20</v>
      </c>
      <c r="C2" s="18" t="s">
        <v>21</v>
      </c>
      <c r="D2" s="18" t="s">
        <v>30</v>
      </c>
      <c r="F2" s="18" t="s">
        <v>28</v>
      </c>
      <c r="G2" s="18" t="s">
        <v>27</v>
      </c>
      <c r="H2" s="18" t="s">
        <v>23</v>
      </c>
      <c r="I2" s="344" t="s">
        <v>31</v>
      </c>
      <c r="J2" s="345"/>
      <c r="K2" s="18" t="s">
        <v>29</v>
      </c>
      <c r="M2" s="110" t="s">
        <v>69</v>
      </c>
      <c r="N2" s="110" t="s">
        <v>595</v>
      </c>
      <c r="O2" s="110" t="s">
        <v>70</v>
      </c>
      <c r="P2" s="110" t="s">
        <v>71</v>
      </c>
      <c r="Q2" s="110" t="s">
        <v>95</v>
      </c>
      <c r="R2" s="110" t="s">
        <v>11</v>
      </c>
    </row>
    <row r="3" spans="1:18" x14ac:dyDescent="0.2">
      <c r="A3" s="18">
        <v>1</v>
      </c>
      <c r="B3" s="141" t="s">
        <v>110</v>
      </c>
      <c r="C3" s="206" t="s">
        <v>112</v>
      </c>
      <c r="D3" s="131" t="s">
        <v>128</v>
      </c>
      <c r="F3" s="130">
        <v>1</v>
      </c>
      <c r="G3" s="207">
        <v>8</v>
      </c>
      <c r="H3" s="74" t="s">
        <v>35</v>
      </c>
      <c r="I3" s="208">
        <v>1</v>
      </c>
      <c r="J3" s="173">
        <f t="shared" ref="J3:J21" si="0">IF(OR(I3="DSQ",I3="RAF",I3="DNC",I3="DPG"),0,IF(OR(I3="DNS",I3="DNF"),100*(($G3-$G3+1)/$G3)+50*(LOG($G3/$G3)),100*(($G3-I3+1)/$G3)+50*(LOG($G3/I3))))</f>
        <v>145.15449934959719</v>
      </c>
      <c r="K3" s="174">
        <f t="shared" ref="K3:K21" si="1">J3</f>
        <v>145.15449934959719</v>
      </c>
      <c r="M3" s="294">
        <v>1</v>
      </c>
      <c r="N3" s="295" t="s">
        <v>580</v>
      </c>
      <c r="O3" s="296" t="s">
        <v>119</v>
      </c>
      <c r="P3" s="296" t="s">
        <v>581</v>
      </c>
      <c r="Q3" s="297" t="s">
        <v>578</v>
      </c>
      <c r="R3" s="298">
        <v>1</v>
      </c>
    </row>
    <row r="4" spans="1:18" x14ac:dyDescent="0.2">
      <c r="A4" s="18">
        <v>2</v>
      </c>
      <c r="B4" s="141" t="s">
        <v>580</v>
      </c>
      <c r="C4" s="206" t="s">
        <v>119</v>
      </c>
      <c r="D4" s="131" t="s">
        <v>581</v>
      </c>
      <c r="F4" s="130">
        <v>1</v>
      </c>
      <c r="G4" s="207">
        <v>7</v>
      </c>
      <c r="H4" s="74" t="s">
        <v>34</v>
      </c>
      <c r="I4" s="208">
        <v>1</v>
      </c>
      <c r="J4" s="173">
        <f t="shared" si="0"/>
        <v>142.25490200071283</v>
      </c>
      <c r="K4" s="174">
        <f t="shared" si="1"/>
        <v>142.25490200071283</v>
      </c>
      <c r="M4" s="299" t="s">
        <v>415</v>
      </c>
      <c r="N4" s="209" t="s">
        <v>1480</v>
      </c>
      <c r="O4" s="210" t="s">
        <v>1413</v>
      </c>
      <c r="P4" s="210" t="s">
        <v>577</v>
      </c>
      <c r="Q4" s="211" t="s">
        <v>578</v>
      </c>
      <c r="R4" s="300" t="s">
        <v>24</v>
      </c>
    </row>
    <row r="5" spans="1:18" x14ac:dyDescent="0.2">
      <c r="A5" s="18">
        <v>3</v>
      </c>
      <c r="B5" s="141" t="s">
        <v>266</v>
      </c>
      <c r="C5" s="206" t="s">
        <v>82</v>
      </c>
      <c r="D5" s="131" t="s">
        <v>152</v>
      </c>
      <c r="F5" s="130" t="s">
        <v>200</v>
      </c>
      <c r="G5" s="207">
        <v>4</v>
      </c>
      <c r="H5" s="74" t="s">
        <v>60</v>
      </c>
      <c r="I5" s="208">
        <v>1</v>
      </c>
      <c r="J5" s="173">
        <f t="shared" si="0"/>
        <v>130.10299956639813</v>
      </c>
      <c r="K5" s="174">
        <f t="shared" si="1"/>
        <v>130.10299956639813</v>
      </c>
      <c r="M5" s="299" t="s">
        <v>415</v>
      </c>
      <c r="N5" s="209" t="s">
        <v>141</v>
      </c>
      <c r="O5" s="210" t="s">
        <v>75</v>
      </c>
      <c r="P5" s="210" t="s">
        <v>214</v>
      </c>
      <c r="Q5" s="211" t="s">
        <v>578</v>
      </c>
      <c r="R5" s="300" t="s">
        <v>482</v>
      </c>
    </row>
    <row r="6" spans="1:18" x14ac:dyDescent="0.2">
      <c r="A6" s="18">
        <v>4</v>
      </c>
      <c r="B6" s="141" t="s">
        <v>589</v>
      </c>
      <c r="C6" s="206" t="s">
        <v>590</v>
      </c>
      <c r="D6" s="131" t="s">
        <v>591</v>
      </c>
      <c r="F6" s="130">
        <v>2</v>
      </c>
      <c r="G6" s="207">
        <v>8</v>
      </c>
      <c r="H6" s="74" t="s">
        <v>35</v>
      </c>
      <c r="I6" s="208">
        <v>2</v>
      </c>
      <c r="J6" s="173">
        <f t="shared" si="0"/>
        <v>117.60299956639813</v>
      </c>
      <c r="K6" s="174">
        <f t="shared" si="1"/>
        <v>117.60299956639813</v>
      </c>
      <c r="M6" s="299" t="s">
        <v>415</v>
      </c>
      <c r="N6" s="209" t="s">
        <v>143</v>
      </c>
      <c r="O6" s="210" t="s">
        <v>106</v>
      </c>
      <c r="P6" s="210" t="s">
        <v>166</v>
      </c>
      <c r="Q6" s="211" t="s">
        <v>578</v>
      </c>
      <c r="R6" s="300" t="s">
        <v>482</v>
      </c>
    </row>
    <row r="7" spans="1:18" x14ac:dyDescent="0.2">
      <c r="A7" s="18">
        <v>5</v>
      </c>
      <c r="B7" s="141">
        <v>533</v>
      </c>
      <c r="C7" s="206" t="s">
        <v>1466</v>
      </c>
      <c r="D7" s="131" t="s">
        <v>1482</v>
      </c>
      <c r="F7" s="130">
        <v>3</v>
      </c>
      <c r="G7" s="207">
        <v>8</v>
      </c>
      <c r="H7" s="74" t="s">
        <v>35</v>
      </c>
      <c r="I7" s="208">
        <v>3</v>
      </c>
      <c r="J7" s="173">
        <f t="shared" si="0"/>
        <v>96.298436613614058</v>
      </c>
      <c r="K7" s="174">
        <f t="shared" si="1"/>
        <v>96.298436613614058</v>
      </c>
      <c r="M7" s="299" t="s">
        <v>415</v>
      </c>
      <c r="N7" s="209" t="s">
        <v>164</v>
      </c>
      <c r="O7" s="210" t="s">
        <v>165</v>
      </c>
      <c r="P7" s="210" t="s">
        <v>582</v>
      </c>
      <c r="Q7" s="211" t="s">
        <v>578</v>
      </c>
      <c r="R7" s="300" t="s">
        <v>482</v>
      </c>
    </row>
    <row r="8" spans="1:18" x14ac:dyDescent="0.2">
      <c r="A8" s="18">
        <v>6</v>
      </c>
      <c r="B8" s="141" t="s">
        <v>109</v>
      </c>
      <c r="C8" s="206" t="s">
        <v>393</v>
      </c>
      <c r="D8" s="131" t="s">
        <v>584</v>
      </c>
      <c r="F8" s="130" t="s">
        <v>201</v>
      </c>
      <c r="G8" s="207">
        <v>4</v>
      </c>
      <c r="H8" s="74" t="s">
        <v>60</v>
      </c>
      <c r="I8" s="208">
        <v>2</v>
      </c>
      <c r="J8" s="173">
        <f t="shared" si="0"/>
        <v>90.051499783199063</v>
      </c>
      <c r="K8" s="174">
        <f t="shared" si="1"/>
        <v>90.051499783199063</v>
      </c>
      <c r="M8" s="299" t="s">
        <v>415</v>
      </c>
      <c r="N8" s="209" t="s">
        <v>545</v>
      </c>
      <c r="O8" s="210" t="s">
        <v>546</v>
      </c>
      <c r="P8" s="210" t="s">
        <v>583</v>
      </c>
      <c r="Q8" s="211" t="s">
        <v>578</v>
      </c>
      <c r="R8" s="300" t="s">
        <v>482</v>
      </c>
    </row>
    <row r="9" spans="1:18" x14ac:dyDescent="0.2">
      <c r="A9" s="18">
        <v>7</v>
      </c>
      <c r="B9" s="141">
        <v>125</v>
      </c>
      <c r="C9" s="206" t="s">
        <v>89</v>
      </c>
      <c r="D9" s="131" t="s">
        <v>1483</v>
      </c>
      <c r="F9" s="130">
        <v>4</v>
      </c>
      <c r="G9" s="207">
        <v>8</v>
      </c>
      <c r="H9" s="74" t="s">
        <v>35</v>
      </c>
      <c r="I9" s="208">
        <v>4</v>
      </c>
      <c r="J9" s="173">
        <f t="shared" si="0"/>
        <v>77.551499783199063</v>
      </c>
      <c r="K9" s="174">
        <f t="shared" si="1"/>
        <v>77.551499783199063</v>
      </c>
      <c r="M9" s="299" t="s">
        <v>415</v>
      </c>
      <c r="N9" s="209"/>
      <c r="O9" s="210" t="s">
        <v>304</v>
      </c>
      <c r="P9" s="210" t="s">
        <v>1481</v>
      </c>
      <c r="Q9" s="211" t="s">
        <v>578</v>
      </c>
      <c r="R9" s="300" t="s">
        <v>25</v>
      </c>
    </row>
    <row r="10" spans="1:18" x14ac:dyDescent="0.2">
      <c r="A10" s="18">
        <v>8</v>
      </c>
      <c r="B10" s="141">
        <v>464</v>
      </c>
      <c r="C10" s="206" t="s">
        <v>134</v>
      </c>
      <c r="D10" s="131" t="s">
        <v>438</v>
      </c>
      <c r="F10" s="130">
        <v>5</v>
      </c>
      <c r="G10" s="207">
        <v>8</v>
      </c>
      <c r="H10" s="74" t="s">
        <v>35</v>
      </c>
      <c r="I10" s="208">
        <v>5</v>
      </c>
      <c r="J10" s="173">
        <f t="shared" si="0"/>
        <v>60.205999132796236</v>
      </c>
      <c r="K10" s="174">
        <f t="shared" si="1"/>
        <v>60.205999132796236</v>
      </c>
      <c r="M10" s="301" t="s">
        <v>200</v>
      </c>
      <c r="N10" s="212" t="s">
        <v>266</v>
      </c>
      <c r="O10" s="213" t="s">
        <v>82</v>
      </c>
      <c r="P10" s="213" t="s">
        <v>152</v>
      </c>
      <c r="Q10" s="214" t="s">
        <v>60</v>
      </c>
      <c r="R10" s="302">
        <v>1</v>
      </c>
    </row>
    <row r="11" spans="1:18" x14ac:dyDescent="0.2">
      <c r="A11" s="18">
        <v>9</v>
      </c>
      <c r="B11" s="141" t="s">
        <v>585</v>
      </c>
      <c r="C11" s="206" t="s">
        <v>296</v>
      </c>
      <c r="D11" s="131" t="s">
        <v>586</v>
      </c>
      <c r="F11" s="130" t="s">
        <v>202</v>
      </c>
      <c r="G11" s="207">
        <v>4</v>
      </c>
      <c r="H11" s="74" t="s">
        <v>60</v>
      </c>
      <c r="I11" s="208">
        <v>3</v>
      </c>
      <c r="J11" s="173">
        <f t="shared" si="0"/>
        <v>56.246936830414995</v>
      </c>
      <c r="K11" s="174">
        <f t="shared" si="1"/>
        <v>56.246936830414995</v>
      </c>
      <c r="M11" s="301" t="s">
        <v>201</v>
      </c>
      <c r="N11" s="212" t="s">
        <v>109</v>
      </c>
      <c r="O11" s="213" t="s">
        <v>393</v>
      </c>
      <c r="P11" s="213" t="s">
        <v>584</v>
      </c>
      <c r="Q11" s="214" t="s">
        <v>60</v>
      </c>
      <c r="R11" s="302">
        <v>2</v>
      </c>
    </row>
    <row r="12" spans="1:18" x14ac:dyDescent="0.2">
      <c r="A12" s="18">
        <v>10</v>
      </c>
      <c r="B12" s="141" t="s">
        <v>1485</v>
      </c>
      <c r="C12" s="206" t="s">
        <v>1345</v>
      </c>
      <c r="D12" s="131" t="s">
        <v>1486</v>
      </c>
      <c r="F12" s="130" t="s">
        <v>415</v>
      </c>
      <c r="G12" s="207">
        <v>4</v>
      </c>
      <c r="H12" s="74" t="s">
        <v>60</v>
      </c>
      <c r="I12" s="208" t="s">
        <v>482</v>
      </c>
      <c r="J12" s="173">
        <f t="shared" si="0"/>
        <v>25</v>
      </c>
      <c r="K12" s="174">
        <f t="shared" si="1"/>
        <v>25</v>
      </c>
      <c r="M12" s="301" t="s">
        <v>202</v>
      </c>
      <c r="N12" s="212" t="s">
        <v>585</v>
      </c>
      <c r="O12" s="213" t="s">
        <v>296</v>
      </c>
      <c r="P12" s="213" t="s">
        <v>586</v>
      </c>
      <c r="Q12" s="214" t="s">
        <v>60</v>
      </c>
      <c r="R12" s="302">
        <v>3</v>
      </c>
    </row>
    <row r="13" spans="1:18" x14ac:dyDescent="0.2">
      <c r="A13" s="18">
        <v>11</v>
      </c>
      <c r="B13" s="141" t="s">
        <v>1480</v>
      </c>
      <c r="C13" s="206" t="s">
        <v>1413</v>
      </c>
      <c r="D13" s="131" t="s">
        <v>577</v>
      </c>
      <c r="F13" s="130" t="s">
        <v>415</v>
      </c>
      <c r="G13" s="207">
        <v>7</v>
      </c>
      <c r="H13" s="74" t="s">
        <v>34</v>
      </c>
      <c r="I13" s="208" t="s">
        <v>24</v>
      </c>
      <c r="J13" s="173">
        <f t="shared" si="0"/>
        <v>14.285714285714285</v>
      </c>
      <c r="K13" s="174">
        <f t="shared" si="1"/>
        <v>14.285714285714285</v>
      </c>
      <c r="M13" s="301" t="s">
        <v>415</v>
      </c>
      <c r="N13" s="212" t="s">
        <v>1485</v>
      </c>
      <c r="O13" s="213" t="s">
        <v>1345</v>
      </c>
      <c r="P13" s="213" t="s">
        <v>1486</v>
      </c>
      <c r="Q13" s="214" t="s">
        <v>60</v>
      </c>
      <c r="R13" s="302" t="s">
        <v>482</v>
      </c>
    </row>
    <row r="14" spans="1:18" x14ac:dyDescent="0.2">
      <c r="A14" s="18">
        <v>12</v>
      </c>
      <c r="B14" s="141" t="s">
        <v>141</v>
      </c>
      <c r="C14" s="206" t="s">
        <v>75</v>
      </c>
      <c r="D14" s="131" t="s">
        <v>214</v>
      </c>
      <c r="F14" s="130" t="s">
        <v>415</v>
      </c>
      <c r="G14" s="207">
        <v>7</v>
      </c>
      <c r="H14" s="74" t="s">
        <v>34</v>
      </c>
      <c r="I14" s="208" t="s">
        <v>482</v>
      </c>
      <c r="J14" s="173">
        <f t="shared" si="0"/>
        <v>14.285714285714285</v>
      </c>
      <c r="K14" s="174">
        <f t="shared" si="1"/>
        <v>14.285714285714285</v>
      </c>
      <c r="M14" s="303">
        <v>1</v>
      </c>
      <c r="N14" s="209" t="s">
        <v>110</v>
      </c>
      <c r="O14" s="210" t="s">
        <v>112</v>
      </c>
      <c r="P14" s="210" t="s">
        <v>128</v>
      </c>
      <c r="Q14" s="211" t="s">
        <v>56</v>
      </c>
      <c r="R14" s="300">
        <v>1</v>
      </c>
    </row>
    <row r="15" spans="1:18" x14ac:dyDescent="0.2">
      <c r="A15" s="18">
        <v>13</v>
      </c>
      <c r="B15" s="141" t="s">
        <v>143</v>
      </c>
      <c r="C15" s="206" t="s">
        <v>106</v>
      </c>
      <c r="D15" s="131" t="s">
        <v>166</v>
      </c>
      <c r="F15" s="130" t="s">
        <v>415</v>
      </c>
      <c r="G15" s="207">
        <v>7</v>
      </c>
      <c r="H15" s="74" t="s">
        <v>34</v>
      </c>
      <c r="I15" s="208" t="s">
        <v>482</v>
      </c>
      <c r="J15" s="173">
        <f t="shared" si="0"/>
        <v>14.285714285714285</v>
      </c>
      <c r="K15" s="174">
        <f t="shared" si="1"/>
        <v>14.285714285714285</v>
      </c>
      <c r="M15" s="303">
        <v>2</v>
      </c>
      <c r="N15" s="209" t="s">
        <v>589</v>
      </c>
      <c r="O15" s="210" t="s">
        <v>590</v>
      </c>
      <c r="P15" s="210" t="s">
        <v>591</v>
      </c>
      <c r="Q15" s="211" t="s">
        <v>56</v>
      </c>
      <c r="R15" s="300">
        <v>2</v>
      </c>
    </row>
    <row r="16" spans="1:18" x14ac:dyDescent="0.2">
      <c r="A16" s="18">
        <v>14</v>
      </c>
      <c r="B16" s="141" t="s">
        <v>164</v>
      </c>
      <c r="C16" s="206" t="s">
        <v>165</v>
      </c>
      <c r="D16" s="131" t="s">
        <v>582</v>
      </c>
      <c r="F16" s="130" t="s">
        <v>415</v>
      </c>
      <c r="G16" s="207">
        <v>7</v>
      </c>
      <c r="H16" s="74" t="s">
        <v>34</v>
      </c>
      <c r="I16" s="208" t="s">
        <v>482</v>
      </c>
      <c r="J16" s="173">
        <f t="shared" si="0"/>
        <v>14.285714285714285</v>
      </c>
      <c r="K16" s="174">
        <f t="shared" si="1"/>
        <v>14.285714285714285</v>
      </c>
      <c r="M16" s="303">
        <v>3</v>
      </c>
      <c r="N16" s="209">
        <v>533</v>
      </c>
      <c r="O16" s="210" t="s">
        <v>1466</v>
      </c>
      <c r="P16" s="210" t="s">
        <v>1482</v>
      </c>
      <c r="Q16" s="211" t="s">
        <v>56</v>
      </c>
      <c r="R16" s="300">
        <v>3</v>
      </c>
    </row>
    <row r="17" spans="1:18" x14ac:dyDescent="0.2">
      <c r="A17" s="18">
        <v>15</v>
      </c>
      <c r="B17" s="141" t="s">
        <v>545</v>
      </c>
      <c r="C17" s="206" t="s">
        <v>546</v>
      </c>
      <c r="D17" s="131" t="s">
        <v>583</v>
      </c>
      <c r="F17" s="130" t="s">
        <v>415</v>
      </c>
      <c r="G17" s="207">
        <v>7</v>
      </c>
      <c r="H17" s="74" t="s">
        <v>34</v>
      </c>
      <c r="I17" s="208" t="s">
        <v>482</v>
      </c>
      <c r="J17" s="173">
        <f t="shared" si="0"/>
        <v>14.285714285714285</v>
      </c>
      <c r="K17" s="174">
        <f t="shared" si="1"/>
        <v>14.285714285714285</v>
      </c>
      <c r="M17" s="303">
        <v>4</v>
      </c>
      <c r="N17" s="209">
        <v>125</v>
      </c>
      <c r="O17" s="210" t="s">
        <v>89</v>
      </c>
      <c r="P17" s="210" t="s">
        <v>1483</v>
      </c>
      <c r="Q17" s="211" t="s">
        <v>56</v>
      </c>
      <c r="R17" s="300">
        <v>4</v>
      </c>
    </row>
    <row r="18" spans="1:18" x14ac:dyDescent="0.2">
      <c r="A18" s="18">
        <v>16</v>
      </c>
      <c r="B18" s="141" t="s">
        <v>247</v>
      </c>
      <c r="C18" s="206" t="s">
        <v>123</v>
      </c>
      <c r="D18" s="131" t="s">
        <v>501</v>
      </c>
      <c r="F18" s="130" t="s">
        <v>415</v>
      </c>
      <c r="G18" s="207">
        <v>8</v>
      </c>
      <c r="H18" s="74" t="s">
        <v>35</v>
      </c>
      <c r="I18" s="208" t="s">
        <v>482</v>
      </c>
      <c r="J18" s="173">
        <f t="shared" si="0"/>
        <v>12.5</v>
      </c>
      <c r="K18" s="174">
        <f t="shared" si="1"/>
        <v>12.5</v>
      </c>
      <c r="M18" s="303">
        <v>5</v>
      </c>
      <c r="N18" s="209">
        <v>464</v>
      </c>
      <c r="O18" s="210" t="s">
        <v>134</v>
      </c>
      <c r="P18" s="210" t="s">
        <v>438</v>
      </c>
      <c r="Q18" s="211" t="s">
        <v>56</v>
      </c>
      <c r="R18" s="300">
        <v>5</v>
      </c>
    </row>
    <row r="19" spans="1:18" x14ac:dyDescent="0.2">
      <c r="A19" s="18">
        <v>17</v>
      </c>
      <c r="B19" s="141">
        <v>50</v>
      </c>
      <c r="C19" s="206" t="s">
        <v>561</v>
      </c>
      <c r="D19" s="131" t="s">
        <v>1484</v>
      </c>
      <c r="F19" s="130" t="s">
        <v>415</v>
      </c>
      <c r="G19" s="207">
        <v>8</v>
      </c>
      <c r="H19" s="74" t="s">
        <v>35</v>
      </c>
      <c r="I19" s="208" t="s">
        <v>24</v>
      </c>
      <c r="J19" s="173">
        <f t="shared" si="0"/>
        <v>12.5</v>
      </c>
      <c r="K19" s="174">
        <f t="shared" si="1"/>
        <v>12.5</v>
      </c>
      <c r="M19" s="299" t="s">
        <v>415</v>
      </c>
      <c r="N19" s="209" t="s">
        <v>247</v>
      </c>
      <c r="O19" s="210" t="s">
        <v>123</v>
      </c>
      <c r="P19" s="210" t="s">
        <v>501</v>
      </c>
      <c r="Q19" s="211" t="s">
        <v>56</v>
      </c>
      <c r="R19" s="300" t="s">
        <v>482</v>
      </c>
    </row>
    <row r="20" spans="1:18" x14ac:dyDescent="0.2">
      <c r="A20" s="18">
        <v>18</v>
      </c>
      <c r="B20" s="141"/>
      <c r="C20" s="206" t="s">
        <v>304</v>
      </c>
      <c r="D20" s="131" t="s">
        <v>1481</v>
      </c>
      <c r="F20" s="130" t="s">
        <v>415</v>
      </c>
      <c r="G20" s="207">
        <v>7</v>
      </c>
      <c r="H20" s="74" t="s">
        <v>34</v>
      </c>
      <c r="I20" s="208" t="s">
        <v>25</v>
      </c>
      <c r="J20" s="173">
        <f t="shared" si="0"/>
        <v>0</v>
      </c>
      <c r="K20" s="174">
        <f t="shared" si="1"/>
        <v>0</v>
      </c>
      <c r="M20" s="299" t="s">
        <v>415</v>
      </c>
      <c r="N20" s="209">
        <v>50</v>
      </c>
      <c r="O20" s="210" t="s">
        <v>561</v>
      </c>
      <c r="P20" s="210" t="s">
        <v>1484</v>
      </c>
      <c r="Q20" s="211" t="s">
        <v>56</v>
      </c>
      <c r="R20" s="300" t="s">
        <v>24</v>
      </c>
    </row>
    <row r="21" spans="1:18" x14ac:dyDescent="0.2">
      <c r="A21" s="18">
        <v>19</v>
      </c>
      <c r="B21" s="141" t="s">
        <v>592</v>
      </c>
      <c r="C21" s="206" t="s">
        <v>593</v>
      </c>
      <c r="D21" s="131" t="s">
        <v>594</v>
      </c>
      <c r="F21" s="130" t="s">
        <v>415</v>
      </c>
      <c r="G21" s="207">
        <v>8</v>
      </c>
      <c r="H21" s="74" t="s">
        <v>35</v>
      </c>
      <c r="I21" s="208" t="s">
        <v>25</v>
      </c>
      <c r="J21" s="173">
        <f t="shared" si="0"/>
        <v>0</v>
      </c>
      <c r="K21" s="174">
        <f t="shared" si="1"/>
        <v>0</v>
      </c>
      <c r="M21" s="304" t="s">
        <v>415</v>
      </c>
      <c r="N21" s="305" t="s">
        <v>592</v>
      </c>
      <c r="O21" s="306" t="s">
        <v>593</v>
      </c>
      <c r="P21" s="306" t="s">
        <v>594</v>
      </c>
      <c r="Q21" s="307" t="s">
        <v>56</v>
      </c>
      <c r="R21" s="308" t="s">
        <v>25</v>
      </c>
    </row>
    <row r="22" spans="1:18" x14ac:dyDescent="0.2">
      <c r="J22" s="17"/>
      <c r="K22" s="205"/>
      <c r="M22" s="17"/>
      <c r="N22" s="17"/>
      <c r="O22" s="84"/>
      <c r="P22" s="216"/>
      <c r="Q22" s="17"/>
      <c r="R22" s="17"/>
    </row>
    <row r="23" spans="1:18" x14ac:dyDescent="0.2">
      <c r="J23" s="17"/>
      <c r="K23" s="205"/>
      <c r="M23" s="17"/>
      <c r="N23" s="209"/>
      <c r="O23" s="210"/>
      <c r="P23" s="210"/>
      <c r="Q23" s="17"/>
      <c r="R23" s="17"/>
    </row>
    <row r="24" spans="1:18" x14ac:dyDescent="0.2">
      <c r="J24" s="17"/>
      <c r="K24" s="205"/>
      <c r="M24" s="17"/>
      <c r="N24" s="17"/>
      <c r="P24" s="216"/>
      <c r="Q24" s="17"/>
      <c r="R24" s="17"/>
    </row>
    <row r="25" spans="1:18" x14ac:dyDescent="0.2">
      <c r="J25" s="17"/>
      <c r="K25" s="205"/>
      <c r="M25" s="17"/>
      <c r="N25" s="17"/>
      <c r="P25" s="216"/>
      <c r="Q25" s="17"/>
      <c r="R25" s="17"/>
    </row>
    <row r="26" spans="1:18" x14ac:dyDescent="0.2">
      <c r="J26" s="17"/>
      <c r="K26" s="205"/>
      <c r="M26" s="17"/>
      <c r="N26" s="17"/>
      <c r="P26" s="216"/>
      <c r="Q26" s="17"/>
      <c r="R26" s="17"/>
    </row>
    <row r="27" spans="1:18" x14ac:dyDescent="0.2">
      <c r="J27" s="17"/>
      <c r="K27" s="205"/>
      <c r="M27" s="17"/>
      <c r="N27" s="17"/>
      <c r="P27" s="216"/>
      <c r="Q27" s="17"/>
      <c r="R27" s="17"/>
    </row>
    <row r="28" spans="1:18" x14ac:dyDescent="0.2">
      <c r="J28" s="17"/>
      <c r="K28" s="205"/>
      <c r="M28" s="17"/>
      <c r="N28" s="17"/>
      <c r="P28" s="216"/>
      <c r="Q28" s="17"/>
      <c r="R28" s="17"/>
    </row>
    <row r="29" spans="1:18" x14ac:dyDescent="0.2">
      <c r="J29" s="17"/>
      <c r="K29" s="205"/>
      <c r="M29" s="17"/>
      <c r="N29" s="17"/>
      <c r="P29" s="216"/>
      <c r="Q29" s="17"/>
      <c r="R29" s="17"/>
    </row>
    <row r="30" spans="1:18" x14ac:dyDescent="0.2">
      <c r="J30" s="17"/>
      <c r="K30" s="205"/>
      <c r="M30" s="17"/>
      <c r="N30" s="17"/>
      <c r="P30" s="216"/>
      <c r="Q30" s="17"/>
      <c r="R30" s="17"/>
    </row>
    <row r="31" spans="1:18" x14ac:dyDescent="0.2">
      <c r="J31" s="17"/>
      <c r="K31" s="205"/>
      <c r="M31" s="17"/>
      <c r="N31" s="17"/>
      <c r="P31" s="216"/>
      <c r="Q31" s="17"/>
      <c r="R31" s="17"/>
    </row>
    <row r="32" spans="1:18" x14ac:dyDescent="0.2">
      <c r="J32" s="17"/>
      <c r="K32" s="205"/>
      <c r="M32" s="17"/>
      <c r="N32" s="17"/>
      <c r="P32" s="216"/>
      <c r="Q32" s="17"/>
      <c r="R32" s="17"/>
    </row>
    <row r="33" spans="10:18" x14ac:dyDescent="0.2">
      <c r="J33" s="17"/>
      <c r="K33" s="205"/>
      <c r="M33" s="17"/>
      <c r="N33" s="17"/>
      <c r="P33" s="216"/>
      <c r="Q33" s="17"/>
      <c r="R33" s="17"/>
    </row>
    <row r="34" spans="10:18" x14ac:dyDescent="0.2">
      <c r="J34" s="17"/>
      <c r="K34" s="205"/>
      <c r="M34" s="17"/>
      <c r="N34" s="17"/>
      <c r="P34" s="216"/>
      <c r="Q34" s="17"/>
      <c r="R34" s="17"/>
    </row>
    <row r="35" spans="10:18" x14ac:dyDescent="0.2">
      <c r="J35" s="17"/>
      <c r="K35" s="205"/>
      <c r="M35" s="17"/>
      <c r="N35" s="17"/>
      <c r="P35" s="216"/>
      <c r="Q35" s="17"/>
      <c r="R35" s="17"/>
    </row>
    <row r="36" spans="10:18" x14ac:dyDescent="0.2">
      <c r="J36" s="17"/>
      <c r="K36" s="205"/>
      <c r="M36" s="17"/>
      <c r="N36" s="17"/>
      <c r="P36" s="216"/>
      <c r="Q36" s="17"/>
      <c r="R36" s="17"/>
    </row>
    <row r="37" spans="10:18" x14ac:dyDescent="0.2">
      <c r="J37" s="17"/>
      <c r="K37" s="205"/>
      <c r="M37" s="17"/>
      <c r="N37" s="17"/>
      <c r="P37" s="216"/>
      <c r="Q37" s="17"/>
      <c r="R37" s="17"/>
    </row>
    <row r="38" spans="10:18" x14ac:dyDescent="0.2">
      <c r="J38" s="17"/>
      <c r="K38" s="205"/>
      <c r="M38" s="17"/>
      <c r="N38" s="17"/>
      <c r="P38" s="216"/>
      <c r="Q38" s="17"/>
      <c r="R38" s="17"/>
    </row>
    <row r="39" spans="10:18" x14ac:dyDescent="0.2">
      <c r="J39" s="17"/>
      <c r="K39" s="205"/>
      <c r="M39" s="17"/>
      <c r="N39" s="17"/>
      <c r="P39" s="216"/>
      <c r="Q39" s="17"/>
      <c r="R39" s="17"/>
    </row>
    <row r="40" spans="10:18" x14ac:dyDescent="0.2">
      <c r="J40" s="17"/>
      <c r="K40" s="205"/>
      <c r="M40" s="17"/>
      <c r="N40" s="17"/>
      <c r="P40" s="216"/>
      <c r="Q40" s="17"/>
      <c r="R40" s="17"/>
    </row>
    <row r="41" spans="10:18" x14ac:dyDescent="0.2">
      <c r="J41" s="17"/>
      <c r="K41" s="205"/>
      <c r="M41" s="17"/>
      <c r="N41" s="17"/>
      <c r="P41" s="216"/>
      <c r="Q41" s="17"/>
      <c r="R41" s="17"/>
    </row>
    <row r="42" spans="10:18" x14ac:dyDescent="0.2">
      <c r="J42" s="17"/>
      <c r="K42" s="205"/>
      <c r="M42" s="17"/>
      <c r="N42" s="17"/>
      <c r="P42" s="216"/>
      <c r="Q42" s="17"/>
      <c r="R42" s="17"/>
    </row>
    <row r="43" spans="10:18" x14ac:dyDescent="0.2">
      <c r="J43" s="17"/>
      <c r="K43" s="205"/>
      <c r="M43" s="17"/>
      <c r="N43" s="17"/>
      <c r="P43" s="216"/>
      <c r="Q43" s="17"/>
      <c r="R43" s="17"/>
    </row>
    <row r="44" spans="10:18" x14ac:dyDescent="0.2">
      <c r="J44" s="17"/>
      <c r="K44" s="205"/>
      <c r="M44" s="17"/>
      <c r="N44" s="17"/>
      <c r="P44" s="216"/>
      <c r="Q44" s="17"/>
      <c r="R44" s="17"/>
    </row>
    <row r="45" spans="10:18" x14ac:dyDescent="0.2">
      <c r="J45" s="17"/>
      <c r="K45" s="205"/>
      <c r="M45" s="17"/>
      <c r="N45" s="17"/>
      <c r="P45" s="216"/>
      <c r="Q45" s="17"/>
      <c r="R45" s="17"/>
    </row>
    <row r="46" spans="10:18" x14ac:dyDescent="0.2">
      <c r="J46" s="17"/>
      <c r="K46" s="205"/>
      <c r="M46" s="17"/>
      <c r="N46" s="17"/>
      <c r="P46" s="216"/>
      <c r="Q46" s="17"/>
      <c r="R46" s="17"/>
    </row>
    <row r="47" spans="10:18" x14ac:dyDescent="0.2">
      <c r="J47" s="17"/>
      <c r="K47" s="205"/>
      <c r="M47" s="17"/>
      <c r="N47" s="17"/>
      <c r="P47" s="216"/>
      <c r="Q47" s="17"/>
      <c r="R47" s="17"/>
    </row>
    <row r="48" spans="10:18" x14ac:dyDescent="0.2">
      <c r="J48" s="17"/>
      <c r="K48" s="205"/>
      <c r="M48" s="17"/>
      <c r="N48" s="17"/>
      <c r="P48" s="216"/>
      <c r="Q48" s="17"/>
      <c r="R48" s="17"/>
    </row>
    <row r="49" spans="10:18" x14ac:dyDescent="0.2">
      <c r="J49" s="17"/>
      <c r="K49" s="205"/>
      <c r="M49" s="17"/>
      <c r="N49" s="17"/>
      <c r="P49" s="216"/>
      <c r="Q49" s="17"/>
      <c r="R49" s="17"/>
    </row>
    <row r="50" spans="10:18" x14ac:dyDescent="0.2">
      <c r="J50" s="17"/>
      <c r="K50" s="205"/>
      <c r="M50" s="17"/>
      <c r="N50" s="17"/>
      <c r="P50" s="216"/>
      <c r="Q50" s="17"/>
      <c r="R50" s="17"/>
    </row>
    <row r="51" spans="10:18" x14ac:dyDescent="0.2">
      <c r="J51" s="17"/>
      <c r="K51" s="205"/>
      <c r="M51" s="17"/>
      <c r="N51" s="17"/>
      <c r="P51" s="216"/>
      <c r="Q51" s="17"/>
      <c r="R51" s="17"/>
    </row>
    <row r="52" spans="10:18" x14ac:dyDescent="0.2">
      <c r="J52" s="17"/>
      <c r="K52" s="205"/>
      <c r="M52" s="17"/>
      <c r="N52" s="17"/>
      <c r="P52" s="216"/>
      <c r="Q52" s="17"/>
      <c r="R52" s="17"/>
    </row>
    <row r="53" spans="10:18" x14ac:dyDescent="0.2">
      <c r="J53" s="17"/>
      <c r="K53" s="205"/>
      <c r="M53" s="17"/>
      <c r="N53" s="17"/>
      <c r="P53" s="216"/>
      <c r="Q53" s="17"/>
      <c r="R53" s="17"/>
    </row>
    <row r="54" spans="10:18" x14ac:dyDescent="0.2">
      <c r="J54" s="17"/>
      <c r="K54" s="205"/>
      <c r="M54" s="17"/>
      <c r="N54" s="17"/>
      <c r="P54" s="216"/>
      <c r="Q54" s="17"/>
      <c r="R54" s="17"/>
    </row>
    <row r="55" spans="10:18" x14ac:dyDescent="0.2">
      <c r="J55" s="17"/>
      <c r="K55" s="205"/>
      <c r="M55" s="17"/>
      <c r="N55" s="17"/>
      <c r="P55" s="216"/>
      <c r="Q55" s="17"/>
      <c r="R55" s="17"/>
    </row>
    <row r="56" spans="10:18" x14ac:dyDescent="0.2">
      <c r="J56" s="17"/>
      <c r="K56" s="205"/>
      <c r="M56" s="17"/>
      <c r="N56" s="17"/>
      <c r="P56" s="216"/>
      <c r="Q56" s="17"/>
      <c r="R56" s="17"/>
    </row>
    <row r="57" spans="10:18" x14ac:dyDescent="0.2">
      <c r="J57" s="17"/>
      <c r="K57" s="205"/>
      <c r="M57" s="17"/>
      <c r="N57" s="17"/>
      <c r="P57" s="216"/>
      <c r="Q57" s="17"/>
      <c r="R57" s="17"/>
    </row>
    <row r="58" spans="10:18" x14ac:dyDescent="0.2">
      <c r="J58" s="17"/>
      <c r="K58" s="205"/>
      <c r="M58" s="17"/>
      <c r="N58" s="17"/>
      <c r="P58" s="216"/>
      <c r="Q58" s="17"/>
      <c r="R58" s="17"/>
    </row>
    <row r="59" spans="10:18" x14ac:dyDescent="0.2">
      <c r="J59" s="17"/>
      <c r="K59" s="205"/>
      <c r="M59" s="17"/>
      <c r="N59" s="17"/>
      <c r="P59" s="216"/>
      <c r="Q59" s="17"/>
      <c r="R59" s="17"/>
    </row>
    <row r="60" spans="10:18" x14ac:dyDescent="0.2">
      <c r="J60" s="17"/>
      <c r="K60" s="205"/>
      <c r="M60" s="17"/>
      <c r="N60" s="17"/>
      <c r="P60" s="216"/>
      <c r="Q60" s="17"/>
      <c r="R60" s="17"/>
    </row>
    <row r="61" spans="10:18" x14ac:dyDescent="0.2">
      <c r="J61" s="17"/>
      <c r="K61" s="205"/>
      <c r="M61" s="17"/>
      <c r="N61" s="17"/>
      <c r="P61" s="216"/>
      <c r="Q61" s="17"/>
      <c r="R61" s="17"/>
    </row>
    <row r="62" spans="10:18" x14ac:dyDescent="0.2">
      <c r="J62" s="17"/>
      <c r="K62" s="205"/>
      <c r="M62" s="17"/>
      <c r="N62" s="17"/>
      <c r="P62" s="216"/>
      <c r="Q62" s="17"/>
      <c r="R62" s="17"/>
    </row>
    <row r="63" spans="10:18" x14ac:dyDescent="0.2">
      <c r="J63" s="17"/>
      <c r="K63" s="205"/>
      <c r="M63" s="17"/>
      <c r="N63" s="17"/>
      <c r="P63" s="216"/>
      <c r="Q63" s="17"/>
      <c r="R63" s="17"/>
    </row>
    <row r="64" spans="10:18" x14ac:dyDescent="0.2">
      <c r="J64" s="17"/>
      <c r="K64" s="205"/>
      <c r="M64" s="17"/>
      <c r="N64" s="17"/>
      <c r="P64" s="216"/>
      <c r="Q64" s="17"/>
      <c r="R64" s="17"/>
    </row>
    <row r="65" spans="10:18" x14ac:dyDescent="0.2">
      <c r="J65" s="17"/>
      <c r="K65" s="205"/>
      <c r="M65" s="17"/>
      <c r="N65" s="17"/>
      <c r="P65" s="216"/>
      <c r="Q65" s="17"/>
      <c r="R65" s="17"/>
    </row>
    <row r="66" spans="10:18" x14ac:dyDescent="0.2">
      <c r="J66" s="17"/>
      <c r="K66" s="205"/>
      <c r="M66" s="17"/>
      <c r="N66" s="17"/>
      <c r="P66" s="216"/>
      <c r="Q66" s="17"/>
      <c r="R66" s="17"/>
    </row>
    <row r="67" spans="10:18" x14ac:dyDescent="0.2">
      <c r="J67" s="17"/>
      <c r="K67" s="205"/>
      <c r="M67" s="17"/>
      <c r="N67" s="17"/>
      <c r="P67" s="216"/>
      <c r="Q67" s="17"/>
      <c r="R67" s="17"/>
    </row>
    <row r="68" spans="10:18" x14ac:dyDescent="0.2">
      <c r="J68" s="17"/>
      <c r="K68" s="205"/>
      <c r="M68" s="17"/>
      <c r="N68" s="17"/>
      <c r="P68" s="216"/>
      <c r="Q68" s="17"/>
      <c r="R68" s="17"/>
    </row>
    <row r="69" spans="10:18" x14ac:dyDescent="0.2">
      <c r="J69" s="17"/>
      <c r="K69" s="205"/>
      <c r="M69" s="17"/>
      <c r="N69" s="17"/>
      <c r="P69" s="216"/>
      <c r="Q69" s="17"/>
      <c r="R69" s="17"/>
    </row>
    <row r="70" spans="10:18" x14ac:dyDescent="0.2">
      <c r="J70" s="17"/>
      <c r="K70" s="205"/>
      <c r="M70" s="17"/>
      <c r="N70" s="17"/>
      <c r="P70" s="216"/>
      <c r="Q70" s="17"/>
      <c r="R70" s="17"/>
    </row>
    <row r="71" spans="10:18" x14ac:dyDescent="0.2">
      <c r="J71" s="17"/>
      <c r="K71" s="205"/>
      <c r="M71" s="17"/>
      <c r="N71" s="17"/>
      <c r="P71" s="216"/>
      <c r="Q71" s="17"/>
      <c r="R71" s="17"/>
    </row>
    <row r="72" spans="10:18" x14ac:dyDescent="0.2">
      <c r="J72" s="17"/>
      <c r="K72" s="205"/>
      <c r="M72" s="17"/>
      <c r="N72" s="17"/>
      <c r="P72" s="216"/>
      <c r="Q72" s="17"/>
      <c r="R72" s="17"/>
    </row>
    <row r="73" spans="10:18" x14ac:dyDescent="0.2">
      <c r="J73" s="17"/>
      <c r="K73" s="205"/>
      <c r="M73" s="17"/>
      <c r="N73" s="17"/>
      <c r="P73" s="216"/>
      <c r="Q73" s="17"/>
      <c r="R73" s="17"/>
    </row>
    <row r="74" spans="10:18" x14ac:dyDescent="0.2">
      <c r="J74" s="17"/>
      <c r="K74" s="205"/>
      <c r="M74" s="17"/>
      <c r="N74" s="17"/>
      <c r="P74" s="216"/>
      <c r="Q74" s="17"/>
      <c r="R74" s="17"/>
    </row>
    <row r="75" spans="10:18" x14ac:dyDescent="0.2">
      <c r="J75" s="17"/>
      <c r="K75" s="205"/>
      <c r="M75" s="17"/>
      <c r="N75" s="17"/>
      <c r="P75" s="216"/>
      <c r="Q75" s="17"/>
      <c r="R75" s="17"/>
    </row>
    <row r="76" spans="10:18" x14ac:dyDescent="0.2">
      <c r="J76" s="17"/>
      <c r="K76" s="205"/>
      <c r="M76" s="17"/>
      <c r="N76" s="17"/>
      <c r="P76" s="216"/>
      <c r="Q76" s="17"/>
      <c r="R76" s="17"/>
    </row>
    <row r="77" spans="10:18" x14ac:dyDescent="0.2">
      <c r="J77" s="17"/>
      <c r="K77" s="205"/>
      <c r="M77" s="17"/>
      <c r="N77" s="17"/>
      <c r="P77" s="216"/>
      <c r="Q77" s="17"/>
      <c r="R77" s="17"/>
    </row>
    <row r="78" spans="10:18" x14ac:dyDescent="0.2">
      <c r="J78" s="17"/>
      <c r="K78" s="205"/>
      <c r="M78" s="17"/>
      <c r="N78" s="17"/>
      <c r="P78" s="216"/>
      <c r="Q78" s="17"/>
      <c r="R78" s="17"/>
    </row>
    <row r="79" spans="10:18" x14ac:dyDescent="0.2">
      <c r="J79" s="17"/>
      <c r="K79" s="205"/>
      <c r="M79" s="17"/>
      <c r="N79" s="17"/>
      <c r="P79" s="216"/>
      <c r="Q79" s="17"/>
      <c r="R79" s="17"/>
    </row>
    <row r="80" spans="10:18" x14ac:dyDescent="0.2">
      <c r="J80" s="17"/>
      <c r="K80" s="205"/>
      <c r="M80" s="17"/>
      <c r="N80" s="17"/>
      <c r="P80" s="216"/>
      <c r="Q80" s="17"/>
      <c r="R80" s="17"/>
    </row>
    <row r="81" spans="10:18" x14ac:dyDescent="0.2">
      <c r="J81" s="17"/>
      <c r="K81" s="205"/>
      <c r="M81" s="17"/>
      <c r="N81" s="17"/>
      <c r="P81" s="216"/>
      <c r="Q81" s="17"/>
      <c r="R81" s="17"/>
    </row>
    <row r="82" spans="10:18" x14ac:dyDescent="0.2">
      <c r="J82" s="17"/>
      <c r="K82" s="205"/>
      <c r="M82" s="17"/>
      <c r="N82" s="17"/>
      <c r="P82" s="216"/>
      <c r="Q82" s="17"/>
      <c r="R82" s="17"/>
    </row>
    <row r="83" spans="10:18" x14ac:dyDescent="0.2">
      <c r="J83" s="17"/>
      <c r="K83" s="205"/>
      <c r="M83" s="17"/>
      <c r="N83" s="17"/>
      <c r="P83" s="216"/>
      <c r="Q83" s="17"/>
      <c r="R83" s="17"/>
    </row>
    <row r="84" spans="10:18" x14ac:dyDescent="0.2">
      <c r="J84" s="17"/>
      <c r="K84" s="205"/>
      <c r="M84" s="17"/>
      <c r="N84" s="17"/>
      <c r="P84" s="216"/>
      <c r="Q84" s="17"/>
      <c r="R84" s="17"/>
    </row>
    <row r="85" spans="10:18" x14ac:dyDescent="0.2">
      <c r="J85" s="17"/>
      <c r="K85" s="205"/>
      <c r="M85" s="17"/>
      <c r="N85" s="17"/>
      <c r="P85" s="216"/>
      <c r="Q85" s="17"/>
      <c r="R85" s="17"/>
    </row>
    <row r="86" spans="10:18" x14ac:dyDescent="0.2">
      <c r="J86" s="17"/>
      <c r="K86" s="205"/>
      <c r="M86" s="17"/>
      <c r="N86" s="17"/>
      <c r="P86" s="216"/>
      <c r="Q86" s="17"/>
      <c r="R86" s="17"/>
    </row>
    <row r="87" spans="10:18" x14ac:dyDescent="0.2">
      <c r="J87" s="17"/>
      <c r="K87" s="205"/>
      <c r="M87" s="17"/>
      <c r="N87" s="17"/>
      <c r="P87" s="216"/>
      <c r="Q87" s="17"/>
      <c r="R87" s="17"/>
    </row>
    <row r="88" spans="10:18" x14ac:dyDescent="0.2">
      <c r="J88" s="17"/>
      <c r="K88" s="205"/>
      <c r="M88" s="17"/>
      <c r="N88" s="17"/>
      <c r="P88" s="216"/>
      <c r="Q88" s="17"/>
      <c r="R88" s="17"/>
    </row>
    <row r="89" spans="10:18" x14ac:dyDescent="0.2">
      <c r="J89" s="17"/>
      <c r="K89" s="205"/>
      <c r="M89" s="17"/>
      <c r="N89" s="17"/>
      <c r="P89" s="216"/>
      <c r="Q89" s="17"/>
      <c r="R89" s="17"/>
    </row>
    <row r="90" spans="10:18" x14ac:dyDescent="0.2">
      <c r="J90" s="17"/>
      <c r="K90" s="205"/>
      <c r="M90" s="17"/>
      <c r="N90" s="17"/>
      <c r="P90" s="216"/>
      <c r="Q90" s="17"/>
      <c r="R90" s="17"/>
    </row>
    <row r="91" spans="10:18" x14ac:dyDescent="0.2">
      <c r="J91" s="17"/>
      <c r="K91" s="205"/>
      <c r="M91" s="17"/>
      <c r="N91" s="17"/>
      <c r="P91" s="216"/>
      <c r="Q91" s="17"/>
      <c r="R91" s="17"/>
    </row>
    <row r="92" spans="10:18" x14ac:dyDescent="0.2">
      <c r="J92" s="17"/>
      <c r="K92" s="205"/>
      <c r="M92" s="17"/>
      <c r="N92" s="17"/>
      <c r="P92" s="216"/>
      <c r="Q92" s="17"/>
      <c r="R92" s="17"/>
    </row>
    <row r="93" spans="10:18" x14ac:dyDescent="0.2">
      <c r="J93" s="17"/>
      <c r="K93" s="205"/>
      <c r="M93" s="17"/>
      <c r="N93" s="17"/>
      <c r="P93" s="216"/>
      <c r="Q93" s="17"/>
      <c r="R93" s="17"/>
    </row>
    <row r="94" spans="10:18" x14ac:dyDescent="0.2">
      <c r="J94" s="17"/>
      <c r="K94" s="205"/>
      <c r="M94" s="205"/>
      <c r="N94" s="17"/>
      <c r="Q94" s="17"/>
      <c r="R94" s="17"/>
    </row>
    <row r="95" spans="10:18" x14ac:dyDescent="0.2">
      <c r="J95" s="17"/>
      <c r="K95" s="205"/>
      <c r="M95" s="205"/>
      <c r="N95" s="205"/>
      <c r="O95" s="205"/>
      <c r="Q95" s="17"/>
      <c r="R95" s="17"/>
    </row>
    <row r="96" spans="10:18" x14ac:dyDescent="0.2">
      <c r="J96" s="17"/>
      <c r="K96" s="205"/>
      <c r="M96" s="205"/>
      <c r="N96" s="205"/>
      <c r="O96" s="205"/>
      <c r="Q96" s="17"/>
      <c r="R96" s="17"/>
    </row>
    <row r="97" spans="10:18" x14ac:dyDescent="0.2">
      <c r="J97" s="17"/>
      <c r="K97" s="205"/>
      <c r="M97" s="205"/>
      <c r="N97" s="205"/>
      <c r="O97" s="205"/>
      <c r="Q97" s="17"/>
      <c r="R97" s="17"/>
    </row>
    <row r="98" spans="10:18" x14ac:dyDescent="0.2">
      <c r="J98" s="23"/>
      <c r="K98" s="205"/>
      <c r="L98" s="205"/>
      <c r="M98" s="205"/>
      <c r="N98" s="205"/>
      <c r="O98" s="205"/>
      <c r="Q98" s="17"/>
      <c r="R98" s="17"/>
    </row>
    <row r="99" spans="10:18" x14ac:dyDescent="0.2">
      <c r="J99" s="23"/>
      <c r="K99" s="1"/>
      <c r="L99" s="1"/>
      <c r="M99" s="17"/>
      <c r="O99" s="1"/>
      <c r="P99" s="205"/>
      <c r="Q99" s="205"/>
      <c r="R99" s="17"/>
    </row>
    <row r="100" spans="10:18" x14ac:dyDescent="0.2">
      <c r="J100" s="23"/>
      <c r="K100" s="1"/>
      <c r="L100" s="1"/>
    </row>
    <row r="101" spans="10:18" x14ac:dyDescent="0.2">
      <c r="J101" s="23"/>
      <c r="K101" s="1"/>
      <c r="L101" s="1"/>
    </row>
    <row r="102" spans="10:18" x14ac:dyDescent="0.2">
      <c r="J102" s="23"/>
      <c r="K102" s="1"/>
      <c r="L102" s="1"/>
    </row>
    <row r="103" spans="10:18" x14ac:dyDescent="0.2">
      <c r="J103" s="23"/>
      <c r="K103" s="1"/>
    </row>
    <row r="104" spans="10:18" x14ac:dyDescent="0.2">
      <c r="J104" s="23"/>
    </row>
    <row r="105" spans="10:18" x14ac:dyDescent="0.2">
      <c r="J105" s="23"/>
    </row>
    <row r="106" spans="10:18" x14ac:dyDescent="0.2">
      <c r="J106" s="23"/>
    </row>
    <row r="107" spans="10:18" x14ac:dyDescent="0.2">
      <c r="J107" s="23"/>
    </row>
    <row r="108" spans="10:18" x14ac:dyDescent="0.2">
      <c r="J108" s="23"/>
    </row>
    <row r="109" spans="10:18" x14ac:dyDescent="0.2">
      <c r="J109" s="23"/>
    </row>
    <row r="110" spans="10:18" x14ac:dyDescent="0.2">
      <c r="J110" s="23"/>
    </row>
    <row r="111" spans="10:18" x14ac:dyDescent="0.2">
      <c r="J111" s="23"/>
    </row>
    <row r="112" spans="10:18" x14ac:dyDescent="0.2">
      <c r="J112" s="23"/>
    </row>
    <row r="113" spans="10:10" x14ac:dyDescent="0.2">
      <c r="J113" s="23"/>
    </row>
    <row r="114" spans="10:10" x14ac:dyDescent="0.2">
      <c r="J114" s="23"/>
    </row>
    <row r="115" spans="10:10" x14ac:dyDescent="0.2">
      <c r="J115" s="23"/>
    </row>
  </sheetData>
  <sortState xmlns:xlrd2="http://schemas.microsoft.com/office/spreadsheetml/2017/richdata2" ref="B3:K21">
    <sortCondition descending="1" ref="K3:K21"/>
  </sortState>
  <mergeCells count="1">
    <mergeCell ref="I2:J2"/>
  </mergeCells>
  <phoneticPr fontId="5" type="noConversion"/>
  <hyperlinks>
    <hyperlink ref="N1" r:id="rId1" xr:uid="{D77DCCE7-4716-4357-906A-B182CB5790D4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73"/>
  <sheetViews>
    <sheetView zoomScale="90" zoomScaleNormal="90" workbookViewId="0"/>
  </sheetViews>
  <sheetFormatPr baseColWidth="10" defaultColWidth="11.5703125" defaultRowHeight="12.75" x14ac:dyDescent="0.2"/>
  <cols>
    <col min="1" max="1" width="5.5703125" style="1" customWidth="1"/>
    <col min="2" max="2" width="11.85546875" style="17" customWidth="1"/>
    <col min="3" max="3" width="30.28515625" style="17" customWidth="1"/>
    <col min="4" max="4" width="31.28515625" style="122" bestFit="1" customWidth="1"/>
    <col min="5" max="5" width="0.85546875" style="17" customWidth="1"/>
    <col min="6" max="6" width="9.140625" style="1" customWidth="1"/>
    <col min="7" max="7" width="7.28515625" style="25" bestFit="1" customWidth="1"/>
    <col min="8" max="8" width="6.5703125" style="17" customWidth="1"/>
    <col min="9" max="9" width="6.140625" style="22" customWidth="1"/>
    <col min="10" max="10" width="5.5703125" style="121" customWidth="1"/>
    <col min="11" max="11" width="5.7109375" style="23" customWidth="1"/>
    <col min="12" max="12" width="5.5703125" style="25" customWidth="1"/>
    <col min="13" max="13" width="5.7109375" style="23" customWidth="1"/>
    <col min="14" max="14" width="5.5703125" style="25" customWidth="1"/>
    <col min="15" max="15" width="10.28515625" style="23" bestFit="1" customWidth="1"/>
    <col min="16" max="16" width="7.42578125" style="17" customWidth="1"/>
    <col min="17" max="17" width="9.7109375" style="229" customWidth="1"/>
    <col min="18" max="18" width="3.7109375" style="17" customWidth="1"/>
    <col min="19" max="19" width="6" style="1" bestFit="1" customWidth="1"/>
    <col min="20" max="20" width="12.140625" style="1" customWidth="1"/>
    <col min="21" max="21" width="26.7109375" style="17" customWidth="1"/>
    <col min="22" max="22" width="27" style="17" customWidth="1"/>
    <col min="23" max="23" width="6.5703125" style="1" bestFit="1" customWidth="1"/>
    <col min="24" max="24" width="7.140625" style="1" bestFit="1" customWidth="1"/>
    <col min="25" max="25" width="5.7109375" style="205" bestFit="1" customWidth="1"/>
    <col min="26" max="26" width="5.42578125" style="205" bestFit="1" customWidth="1"/>
    <col min="27" max="27" width="5.7109375" style="205" bestFit="1" customWidth="1"/>
    <col min="28" max="16384" width="11.5703125" style="17"/>
  </cols>
  <sheetData>
    <row r="1" spans="1:27" ht="25.5" customHeight="1" x14ac:dyDescent="0.2">
      <c r="B1" s="83" t="s">
        <v>1618</v>
      </c>
      <c r="Q1" s="111"/>
      <c r="U1" s="217" t="s">
        <v>5</v>
      </c>
    </row>
    <row r="2" spans="1:27" ht="22.5" customHeight="1" x14ac:dyDescent="0.2">
      <c r="A2" s="18" t="s">
        <v>19</v>
      </c>
      <c r="B2" s="18" t="s">
        <v>20</v>
      </c>
      <c r="C2" s="18" t="s">
        <v>21</v>
      </c>
      <c r="D2" s="18" t="s">
        <v>30</v>
      </c>
      <c r="F2" s="18" t="s">
        <v>28</v>
      </c>
      <c r="G2" s="18" t="s">
        <v>27</v>
      </c>
      <c r="H2" s="18" t="s">
        <v>23</v>
      </c>
      <c r="I2" s="344" t="s">
        <v>31</v>
      </c>
      <c r="J2" s="345"/>
      <c r="K2" s="344" t="s">
        <v>32</v>
      </c>
      <c r="L2" s="345"/>
      <c r="M2" s="344" t="s">
        <v>33</v>
      </c>
      <c r="N2" s="345"/>
      <c r="O2" s="18" t="s">
        <v>29</v>
      </c>
      <c r="Q2" s="130" t="s">
        <v>281</v>
      </c>
      <c r="S2" s="110" t="s">
        <v>69</v>
      </c>
      <c r="T2" s="110"/>
      <c r="U2" s="110" t="s">
        <v>70</v>
      </c>
      <c r="V2" s="110" t="s">
        <v>71</v>
      </c>
      <c r="W2" s="110" t="s">
        <v>95</v>
      </c>
      <c r="X2" s="110" t="s">
        <v>72</v>
      </c>
      <c r="Y2" s="110" t="s">
        <v>11</v>
      </c>
      <c r="Z2" s="110" t="s">
        <v>12</v>
      </c>
      <c r="AA2" s="110" t="s">
        <v>13</v>
      </c>
    </row>
    <row r="3" spans="1:27" x14ac:dyDescent="0.2">
      <c r="A3" s="18">
        <v>1</v>
      </c>
      <c r="B3" s="141" t="s">
        <v>239</v>
      </c>
      <c r="C3" s="206" t="s">
        <v>1556</v>
      </c>
      <c r="D3" s="131" t="s">
        <v>422</v>
      </c>
      <c r="F3" s="130" t="s">
        <v>200</v>
      </c>
      <c r="G3" s="207">
        <v>18</v>
      </c>
      <c r="H3" s="74" t="s">
        <v>56</v>
      </c>
      <c r="I3" s="208" t="s">
        <v>200</v>
      </c>
      <c r="J3" s="173">
        <f t="shared" ref="J3:J34" si="0">IF(OR(I3="DSQ",I3="RAF",I3="DNC",I3="DPG"),0,IF(OR(I3="DNS",I3="DNF"),100*(($G3-$G3+1)/$G3)+50*(LOG($G3/$G3)),100*(($G3-I3+1)/$G3)+50*(LOG($G3/I3))))</f>
        <v>162.76362525516529</v>
      </c>
      <c r="K3" s="208" t="s">
        <v>200</v>
      </c>
      <c r="L3" s="173">
        <f t="shared" ref="L3:L34" si="1">IF(OR(K3="DSQ",K3="RAF",K3="DNC",K3="DPG"),0,IF(OR(K3="DNS",K3="DNF"),100*(($G3-$G3+1)/$G3)+50*(LOG($G3/$G3)),100*(($G3-K3+1)/$G3)+50*(LOG($G3/K3))))</f>
        <v>162.76362525516529</v>
      </c>
      <c r="M3" s="208" t="s">
        <v>201</v>
      </c>
      <c r="N3" s="173">
        <f t="shared" ref="N3:N34" si="2">IF(OR(M3="DSQ",M3="RAF",M3="DNC",M3="DPG"),0,IF(OR(M3="DNS",M3="DNF"),100*(($G3-$G3+1)/$G3)+50*(LOG($G3/$G3)),100*(($G3-M3+1)/$G3)+50*(LOG($G3/M3))))</f>
        <v>142.15656991641069</v>
      </c>
      <c r="O3" s="174">
        <f t="shared" ref="O3:O34" si="3">J3+L3+N3</f>
        <v>467.68382042674125</v>
      </c>
      <c r="Q3" s="61" t="s">
        <v>349</v>
      </c>
      <c r="S3" s="309" t="s">
        <v>200</v>
      </c>
      <c r="T3" s="310" t="s">
        <v>1488</v>
      </c>
      <c r="U3" s="311" t="s">
        <v>1323</v>
      </c>
      <c r="V3" s="311" t="s">
        <v>1489</v>
      </c>
      <c r="W3" s="312" t="s">
        <v>349</v>
      </c>
      <c r="X3" s="310" t="s">
        <v>1490</v>
      </c>
      <c r="Y3" s="313" t="s">
        <v>200</v>
      </c>
      <c r="Z3" s="313" t="s">
        <v>200</v>
      </c>
      <c r="AA3" s="314" t="s">
        <v>201</v>
      </c>
    </row>
    <row r="4" spans="1:27" x14ac:dyDescent="0.2">
      <c r="A4" s="18">
        <v>2</v>
      </c>
      <c r="B4" s="141" t="s">
        <v>1550</v>
      </c>
      <c r="C4" s="206" t="s">
        <v>1384</v>
      </c>
      <c r="D4" s="131" t="s">
        <v>596</v>
      </c>
      <c r="F4" s="130" t="s">
        <v>200</v>
      </c>
      <c r="G4" s="207">
        <v>9</v>
      </c>
      <c r="H4" s="74" t="s">
        <v>34</v>
      </c>
      <c r="I4" s="208" t="s">
        <v>200</v>
      </c>
      <c r="J4" s="173">
        <f t="shared" si="0"/>
        <v>147.71212547196626</v>
      </c>
      <c r="K4" s="208" t="s">
        <v>200</v>
      </c>
      <c r="L4" s="173">
        <f t="shared" si="1"/>
        <v>147.71212547196626</v>
      </c>
      <c r="M4" s="208" t="s">
        <v>200</v>
      </c>
      <c r="N4" s="173">
        <f t="shared" si="2"/>
        <v>147.71212547196626</v>
      </c>
      <c r="O4" s="174">
        <f t="shared" si="3"/>
        <v>443.13637641589878</v>
      </c>
      <c r="Q4" s="61" t="s">
        <v>349</v>
      </c>
      <c r="S4" s="301" t="s">
        <v>201</v>
      </c>
      <c r="T4" s="212" t="s">
        <v>365</v>
      </c>
      <c r="U4" s="213" t="s">
        <v>251</v>
      </c>
      <c r="V4" s="213" t="s">
        <v>1491</v>
      </c>
      <c r="W4" s="214" t="s">
        <v>349</v>
      </c>
      <c r="X4" s="212" t="s">
        <v>1492</v>
      </c>
      <c r="Y4" s="215" t="s">
        <v>201</v>
      </c>
      <c r="Z4" s="215" t="s">
        <v>201</v>
      </c>
      <c r="AA4" s="302" t="s">
        <v>200</v>
      </c>
    </row>
    <row r="5" spans="1:27" x14ac:dyDescent="0.2">
      <c r="A5" s="18">
        <v>3</v>
      </c>
      <c r="B5" s="141" t="s">
        <v>403</v>
      </c>
      <c r="C5" s="206" t="s">
        <v>486</v>
      </c>
      <c r="D5" s="131" t="s">
        <v>487</v>
      </c>
      <c r="F5" s="130" t="s">
        <v>200</v>
      </c>
      <c r="G5" s="207">
        <v>8</v>
      </c>
      <c r="H5" s="74" t="s">
        <v>1006</v>
      </c>
      <c r="I5" s="208" t="s">
        <v>200</v>
      </c>
      <c r="J5" s="173">
        <f t="shared" si="0"/>
        <v>145.15449934959719</v>
      </c>
      <c r="K5" s="208" t="s">
        <v>200</v>
      </c>
      <c r="L5" s="173">
        <f t="shared" si="1"/>
        <v>145.15449934959719</v>
      </c>
      <c r="M5" s="208" t="s">
        <v>200</v>
      </c>
      <c r="N5" s="173">
        <f t="shared" si="2"/>
        <v>145.15449934959719</v>
      </c>
      <c r="O5" s="174">
        <f t="shared" si="3"/>
        <v>435.46349804879156</v>
      </c>
      <c r="Q5" s="61" t="s">
        <v>349</v>
      </c>
      <c r="S5" s="301" t="s">
        <v>202</v>
      </c>
      <c r="T5" s="212" t="s">
        <v>1493</v>
      </c>
      <c r="U5" s="213" t="s">
        <v>1494</v>
      </c>
      <c r="V5" s="213" t="s">
        <v>1495</v>
      </c>
      <c r="W5" s="214" t="s">
        <v>349</v>
      </c>
      <c r="X5" s="212" t="s">
        <v>1496</v>
      </c>
      <c r="Y5" s="215" t="s">
        <v>204</v>
      </c>
      <c r="Z5" s="215" t="s">
        <v>202</v>
      </c>
      <c r="AA5" s="302" t="s">
        <v>202</v>
      </c>
    </row>
    <row r="6" spans="1:27" x14ac:dyDescent="0.2">
      <c r="A6" s="18">
        <v>4</v>
      </c>
      <c r="B6" s="141" t="s">
        <v>1528</v>
      </c>
      <c r="C6" s="206" t="s">
        <v>1388</v>
      </c>
      <c r="D6" s="131" t="s">
        <v>1529</v>
      </c>
      <c r="F6" s="130" t="s">
        <v>200</v>
      </c>
      <c r="G6" s="207">
        <v>7</v>
      </c>
      <c r="H6" s="74" t="s">
        <v>1530</v>
      </c>
      <c r="I6" s="208" t="s">
        <v>200</v>
      </c>
      <c r="J6" s="173">
        <f t="shared" si="0"/>
        <v>142.25490200071283</v>
      </c>
      <c r="K6" s="208" t="s">
        <v>200</v>
      </c>
      <c r="L6" s="173">
        <f t="shared" si="1"/>
        <v>142.25490200071283</v>
      </c>
      <c r="M6" s="208" t="s">
        <v>200</v>
      </c>
      <c r="N6" s="173">
        <f t="shared" si="2"/>
        <v>142.25490200071283</v>
      </c>
      <c r="O6" s="174">
        <f t="shared" si="3"/>
        <v>426.7647060021385</v>
      </c>
      <c r="Q6" s="61" t="s">
        <v>349</v>
      </c>
      <c r="S6" s="301" t="s">
        <v>203</v>
      </c>
      <c r="T6" s="212" t="s">
        <v>1497</v>
      </c>
      <c r="U6" s="213" t="s">
        <v>253</v>
      </c>
      <c r="V6" s="213" t="s">
        <v>147</v>
      </c>
      <c r="W6" s="214" t="s">
        <v>349</v>
      </c>
      <c r="X6" s="212" t="s">
        <v>1498</v>
      </c>
      <c r="Y6" s="215" t="s">
        <v>202</v>
      </c>
      <c r="Z6" s="215" t="s">
        <v>204</v>
      </c>
      <c r="AA6" s="302" t="s">
        <v>205</v>
      </c>
    </row>
    <row r="7" spans="1:27" x14ac:dyDescent="0.2">
      <c r="A7" s="18">
        <v>5</v>
      </c>
      <c r="B7" s="141" t="s">
        <v>1488</v>
      </c>
      <c r="C7" s="206" t="s">
        <v>1323</v>
      </c>
      <c r="D7" s="131" t="s">
        <v>1489</v>
      </c>
      <c r="F7" s="130" t="s">
        <v>200</v>
      </c>
      <c r="G7" s="207">
        <v>10</v>
      </c>
      <c r="H7" s="74" t="s">
        <v>349</v>
      </c>
      <c r="I7" s="208" t="s">
        <v>200</v>
      </c>
      <c r="J7" s="173">
        <f t="shared" si="0"/>
        <v>150</v>
      </c>
      <c r="K7" s="208" t="s">
        <v>200</v>
      </c>
      <c r="L7" s="173">
        <f t="shared" si="1"/>
        <v>150</v>
      </c>
      <c r="M7" s="208" t="s">
        <v>201</v>
      </c>
      <c r="N7" s="173">
        <f t="shared" si="2"/>
        <v>124.94850021680094</v>
      </c>
      <c r="O7" s="174">
        <f t="shared" si="3"/>
        <v>424.94850021680094</v>
      </c>
      <c r="Q7" s="61" t="s">
        <v>349</v>
      </c>
      <c r="S7" s="301" t="s">
        <v>204</v>
      </c>
      <c r="T7" s="212" t="s">
        <v>413</v>
      </c>
      <c r="U7" s="213" t="s">
        <v>1329</v>
      </c>
      <c r="V7" s="213" t="s">
        <v>1499</v>
      </c>
      <c r="W7" s="214" t="s">
        <v>349</v>
      </c>
      <c r="X7" s="212" t="s">
        <v>1498</v>
      </c>
      <c r="Y7" s="215" t="s">
        <v>203</v>
      </c>
      <c r="Z7" s="215" t="s">
        <v>205</v>
      </c>
      <c r="AA7" s="302" t="s">
        <v>203</v>
      </c>
    </row>
    <row r="8" spans="1:27" x14ac:dyDescent="0.2">
      <c r="A8" s="18">
        <v>6</v>
      </c>
      <c r="B8" s="141" t="s">
        <v>560</v>
      </c>
      <c r="C8" s="206" t="s">
        <v>561</v>
      </c>
      <c r="D8" s="131" t="s">
        <v>1484</v>
      </c>
      <c r="F8" s="130" t="s">
        <v>200</v>
      </c>
      <c r="G8" s="207">
        <v>12</v>
      </c>
      <c r="H8" s="74" t="s">
        <v>57</v>
      </c>
      <c r="I8" s="208" t="s">
        <v>200</v>
      </c>
      <c r="J8" s="173">
        <f t="shared" si="0"/>
        <v>153.95906230238126</v>
      </c>
      <c r="K8" s="208" t="s">
        <v>200</v>
      </c>
      <c r="L8" s="173">
        <f t="shared" si="1"/>
        <v>153.95906230238126</v>
      </c>
      <c r="M8" s="208" t="s">
        <v>203</v>
      </c>
      <c r="N8" s="173">
        <f t="shared" si="2"/>
        <v>98.85606273598313</v>
      </c>
      <c r="O8" s="174">
        <f t="shared" si="3"/>
        <v>406.77418734074564</v>
      </c>
      <c r="Q8" s="61" t="s">
        <v>349</v>
      </c>
      <c r="S8" s="301" t="s">
        <v>205</v>
      </c>
      <c r="T8" s="212" t="s">
        <v>420</v>
      </c>
      <c r="U8" s="213" t="s">
        <v>209</v>
      </c>
      <c r="V8" s="213" t="s">
        <v>1500</v>
      </c>
      <c r="W8" s="214" t="s">
        <v>349</v>
      </c>
      <c r="X8" s="212" t="s">
        <v>1501</v>
      </c>
      <c r="Y8" s="215" t="s">
        <v>205</v>
      </c>
      <c r="Z8" s="215" t="s">
        <v>203</v>
      </c>
      <c r="AA8" s="302" t="s">
        <v>222</v>
      </c>
    </row>
    <row r="9" spans="1:27" x14ac:dyDescent="0.2">
      <c r="A9" s="18">
        <v>7</v>
      </c>
      <c r="B9" s="141" t="s">
        <v>365</v>
      </c>
      <c r="C9" s="206" t="s">
        <v>251</v>
      </c>
      <c r="D9" s="131" t="s">
        <v>1491</v>
      </c>
      <c r="F9" s="130" t="s">
        <v>201</v>
      </c>
      <c r="G9" s="207">
        <v>10</v>
      </c>
      <c r="H9" s="74" t="s">
        <v>349</v>
      </c>
      <c r="I9" s="208" t="s">
        <v>201</v>
      </c>
      <c r="J9" s="173">
        <f t="shared" si="0"/>
        <v>124.94850021680094</v>
      </c>
      <c r="K9" s="208" t="s">
        <v>201</v>
      </c>
      <c r="L9" s="173">
        <f t="shared" si="1"/>
        <v>124.94850021680094</v>
      </c>
      <c r="M9" s="208" t="s">
        <v>200</v>
      </c>
      <c r="N9" s="173">
        <f t="shared" si="2"/>
        <v>150</v>
      </c>
      <c r="O9" s="174">
        <f t="shared" si="3"/>
        <v>399.89700043360187</v>
      </c>
      <c r="Q9" s="61" t="s">
        <v>349</v>
      </c>
      <c r="S9" s="301" t="s">
        <v>206</v>
      </c>
      <c r="T9" s="212" t="s">
        <v>371</v>
      </c>
      <c r="U9" s="213" t="s">
        <v>252</v>
      </c>
      <c r="V9" s="213" t="s">
        <v>1502</v>
      </c>
      <c r="W9" s="214" t="s">
        <v>349</v>
      </c>
      <c r="X9" s="212" t="s">
        <v>1503</v>
      </c>
      <c r="Y9" s="215" t="s">
        <v>206</v>
      </c>
      <c r="Z9" s="215" t="s">
        <v>206</v>
      </c>
      <c r="AA9" s="302" t="s">
        <v>206</v>
      </c>
    </row>
    <row r="10" spans="1:27" x14ac:dyDescent="0.2">
      <c r="A10" s="18">
        <v>8</v>
      </c>
      <c r="B10" s="141" t="s">
        <v>217</v>
      </c>
      <c r="C10" s="206" t="s">
        <v>406</v>
      </c>
      <c r="D10" s="131" t="s">
        <v>1557</v>
      </c>
      <c r="F10" s="130" t="s">
        <v>201</v>
      </c>
      <c r="G10" s="207">
        <v>18</v>
      </c>
      <c r="H10" s="74" t="s">
        <v>56</v>
      </c>
      <c r="I10" s="208" t="s">
        <v>202</v>
      </c>
      <c r="J10" s="173">
        <f t="shared" si="0"/>
        <v>127.79645140807106</v>
      </c>
      <c r="K10" s="208" t="s">
        <v>201</v>
      </c>
      <c r="L10" s="173">
        <f t="shared" si="1"/>
        <v>142.15656991641069</v>
      </c>
      <c r="M10" s="208" t="s">
        <v>202</v>
      </c>
      <c r="N10" s="173">
        <f t="shared" si="2"/>
        <v>127.79645140807106</v>
      </c>
      <c r="O10" s="174">
        <f t="shared" si="3"/>
        <v>397.74947273255282</v>
      </c>
      <c r="Q10" s="61" t="s">
        <v>349</v>
      </c>
      <c r="S10" s="301" t="s">
        <v>222</v>
      </c>
      <c r="T10" s="212" t="s">
        <v>632</v>
      </c>
      <c r="U10" s="213" t="s">
        <v>440</v>
      </c>
      <c r="V10" s="213" t="s">
        <v>1504</v>
      </c>
      <c r="W10" s="214" t="s">
        <v>349</v>
      </c>
      <c r="X10" s="212" t="s">
        <v>1505</v>
      </c>
      <c r="Y10" s="215">
        <v>11</v>
      </c>
      <c r="Z10" s="215" t="s">
        <v>222</v>
      </c>
      <c r="AA10" s="302" t="s">
        <v>204</v>
      </c>
    </row>
    <row r="11" spans="1:27" x14ac:dyDescent="0.2">
      <c r="A11" s="18">
        <v>9</v>
      </c>
      <c r="B11" s="141" t="s">
        <v>268</v>
      </c>
      <c r="C11" s="206" t="s">
        <v>400</v>
      </c>
      <c r="D11" s="131" t="s">
        <v>1541</v>
      </c>
      <c r="F11" s="130" t="s">
        <v>200</v>
      </c>
      <c r="G11" s="207">
        <v>7</v>
      </c>
      <c r="H11" s="74" t="s">
        <v>60</v>
      </c>
      <c r="I11" s="208" t="s">
        <v>200</v>
      </c>
      <c r="J11" s="173">
        <f t="shared" si="0"/>
        <v>142.25490200071283</v>
      </c>
      <c r="K11" s="208" t="s">
        <v>201</v>
      </c>
      <c r="L11" s="173">
        <f t="shared" si="1"/>
        <v>112.91768793179949</v>
      </c>
      <c r="M11" s="208" t="s">
        <v>200</v>
      </c>
      <c r="N11" s="173">
        <f t="shared" si="2"/>
        <v>142.25490200071283</v>
      </c>
      <c r="O11" s="174">
        <f t="shared" si="3"/>
        <v>397.42749193322516</v>
      </c>
      <c r="Q11" s="61" t="s">
        <v>349</v>
      </c>
      <c r="S11" s="301" t="s">
        <v>223</v>
      </c>
      <c r="T11" s="212" t="s">
        <v>1506</v>
      </c>
      <c r="U11" s="213" t="s">
        <v>1507</v>
      </c>
      <c r="V11" s="213" t="s">
        <v>1508</v>
      </c>
      <c r="W11" s="214" t="s">
        <v>349</v>
      </c>
      <c r="X11" s="212" t="s">
        <v>1509</v>
      </c>
      <c r="Y11" s="215" t="s">
        <v>222</v>
      </c>
      <c r="Z11" s="215" t="s">
        <v>24</v>
      </c>
      <c r="AA11" s="302" t="s">
        <v>24</v>
      </c>
    </row>
    <row r="12" spans="1:27" x14ac:dyDescent="0.2">
      <c r="A12" s="18">
        <v>10</v>
      </c>
      <c r="B12" s="141" t="s">
        <v>306</v>
      </c>
      <c r="C12" s="206" t="s">
        <v>307</v>
      </c>
      <c r="D12" s="131" t="s">
        <v>1590</v>
      </c>
      <c r="F12" s="130" t="s">
        <v>201</v>
      </c>
      <c r="G12" s="207">
        <v>12</v>
      </c>
      <c r="H12" s="74" t="s">
        <v>57</v>
      </c>
      <c r="I12" s="208" t="s">
        <v>201</v>
      </c>
      <c r="J12" s="173">
        <f t="shared" si="0"/>
        <v>130.57422918584882</v>
      </c>
      <c r="K12" s="208">
        <v>2.5</v>
      </c>
      <c r="L12" s="173">
        <f t="shared" si="1"/>
        <v>121.56206186877935</v>
      </c>
      <c r="M12" s="208" t="s">
        <v>202</v>
      </c>
      <c r="N12" s="173">
        <f t="shared" si="2"/>
        <v>113.43633289973147</v>
      </c>
      <c r="O12" s="174">
        <f t="shared" si="3"/>
        <v>365.57262395435964</v>
      </c>
      <c r="Q12" s="61" t="s">
        <v>349</v>
      </c>
      <c r="S12" s="301" t="s">
        <v>199</v>
      </c>
      <c r="T12" s="212" t="s">
        <v>1510</v>
      </c>
      <c r="U12" s="213" t="s">
        <v>87</v>
      </c>
      <c r="V12" s="213" t="s">
        <v>635</v>
      </c>
      <c r="W12" s="214" t="s">
        <v>349</v>
      </c>
      <c r="X12" s="212" t="s">
        <v>1511</v>
      </c>
      <c r="Y12" s="215" t="s">
        <v>24</v>
      </c>
      <c r="Z12" s="215" t="s">
        <v>24</v>
      </c>
      <c r="AA12" s="302" t="s">
        <v>24</v>
      </c>
    </row>
    <row r="13" spans="1:27" x14ac:dyDescent="0.2">
      <c r="A13" s="18">
        <v>11</v>
      </c>
      <c r="B13" s="141" t="s">
        <v>109</v>
      </c>
      <c r="C13" s="206" t="s">
        <v>233</v>
      </c>
      <c r="D13" s="131" t="s">
        <v>1600</v>
      </c>
      <c r="F13" s="130" t="s">
        <v>200</v>
      </c>
      <c r="G13" s="207">
        <v>5</v>
      </c>
      <c r="H13" s="74" t="s">
        <v>293</v>
      </c>
      <c r="I13" s="208" t="s">
        <v>200</v>
      </c>
      <c r="J13" s="173">
        <f t="shared" si="0"/>
        <v>134.94850021680094</v>
      </c>
      <c r="K13" s="208" t="s">
        <v>202</v>
      </c>
      <c r="L13" s="173">
        <f t="shared" si="1"/>
        <v>71.092437480817821</v>
      </c>
      <c r="M13" s="208" t="s">
        <v>200</v>
      </c>
      <c r="N13" s="173">
        <f t="shared" si="2"/>
        <v>134.94850021680094</v>
      </c>
      <c r="O13" s="174">
        <f t="shared" si="3"/>
        <v>340.98943791441968</v>
      </c>
      <c r="Q13" s="61" t="s">
        <v>349</v>
      </c>
      <c r="S13" s="303" t="s">
        <v>200</v>
      </c>
      <c r="T13" s="209" t="s">
        <v>403</v>
      </c>
      <c r="U13" s="210" t="s">
        <v>486</v>
      </c>
      <c r="V13" s="210" t="s">
        <v>487</v>
      </c>
      <c r="W13" s="211" t="s">
        <v>1006</v>
      </c>
      <c r="X13" s="209" t="s">
        <v>1513</v>
      </c>
      <c r="Y13" s="205" t="s">
        <v>200</v>
      </c>
      <c r="Z13" s="205" t="s">
        <v>200</v>
      </c>
      <c r="AA13" s="300" t="s">
        <v>200</v>
      </c>
    </row>
    <row r="14" spans="1:27" x14ac:dyDescent="0.2">
      <c r="A14" s="18">
        <v>12</v>
      </c>
      <c r="B14" s="141" t="s">
        <v>585</v>
      </c>
      <c r="C14" s="206" t="s">
        <v>296</v>
      </c>
      <c r="D14" s="131" t="s">
        <v>1601</v>
      </c>
      <c r="F14" s="130" t="s">
        <v>201</v>
      </c>
      <c r="G14" s="207">
        <v>5</v>
      </c>
      <c r="H14" s="74" t="s">
        <v>293</v>
      </c>
      <c r="I14" s="208" t="s">
        <v>201</v>
      </c>
      <c r="J14" s="173">
        <f t="shared" si="0"/>
        <v>99.897000433601875</v>
      </c>
      <c r="K14" s="208" t="s">
        <v>200</v>
      </c>
      <c r="L14" s="173">
        <f t="shared" si="1"/>
        <v>134.94850021680094</v>
      </c>
      <c r="M14" s="208" t="s">
        <v>201</v>
      </c>
      <c r="N14" s="173">
        <f t="shared" si="2"/>
        <v>99.897000433601875</v>
      </c>
      <c r="O14" s="174">
        <f t="shared" si="3"/>
        <v>334.74250108400469</v>
      </c>
      <c r="Q14" s="61" t="s">
        <v>36</v>
      </c>
      <c r="S14" s="303" t="s">
        <v>201</v>
      </c>
      <c r="T14" s="209" t="s">
        <v>234</v>
      </c>
      <c r="U14" s="210" t="s">
        <v>97</v>
      </c>
      <c r="V14" s="210" t="s">
        <v>130</v>
      </c>
      <c r="W14" s="211" t="s">
        <v>1006</v>
      </c>
      <c r="X14" s="209" t="s">
        <v>1514</v>
      </c>
      <c r="Y14" s="205" t="s">
        <v>202</v>
      </c>
      <c r="Z14" s="205" t="s">
        <v>203</v>
      </c>
      <c r="AA14" s="300" t="s">
        <v>201</v>
      </c>
    </row>
    <row r="15" spans="1:27" x14ac:dyDescent="0.2">
      <c r="A15" s="18">
        <v>13</v>
      </c>
      <c r="B15" s="141" t="s">
        <v>243</v>
      </c>
      <c r="C15" s="206" t="s">
        <v>122</v>
      </c>
      <c r="D15" s="131" t="s">
        <v>1558</v>
      </c>
      <c r="F15" s="130" t="s">
        <v>202</v>
      </c>
      <c r="G15" s="207">
        <v>18</v>
      </c>
      <c r="H15" s="74" t="s">
        <v>56</v>
      </c>
      <c r="I15" s="208" t="s">
        <v>222</v>
      </c>
      <c r="J15" s="173">
        <f t="shared" si="0"/>
        <v>78.720237016679235</v>
      </c>
      <c r="K15" s="208" t="s">
        <v>206</v>
      </c>
      <c r="L15" s="173">
        <f t="shared" si="1"/>
        <v>87.17538992111912</v>
      </c>
      <c r="M15" s="208" t="s">
        <v>200</v>
      </c>
      <c r="N15" s="173">
        <f t="shared" si="2"/>
        <v>162.76362525516529</v>
      </c>
      <c r="O15" s="174">
        <f t="shared" si="3"/>
        <v>328.65925219296366</v>
      </c>
      <c r="Q15" s="61" t="s">
        <v>34</v>
      </c>
      <c r="S15" s="303" t="s">
        <v>202</v>
      </c>
      <c r="T15" s="209" t="s">
        <v>1515</v>
      </c>
      <c r="U15" s="210" t="s">
        <v>94</v>
      </c>
      <c r="V15" s="210" t="s">
        <v>1516</v>
      </c>
      <c r="W15" s="211" t="s">
        <v>1006</v>
      </c>
      <c r="X15" s="209" t="s">
        <v>1517</v>
      </c>
      <c r="Y15" s="205" t="s">
        <v>201</v>
      </c>
      <c r="Z15" s="205" t="s">
        <v>201</v>
      </c>
      <c r="AA15" s="300" t="s">
        <v>205</v>
      </c>
    </row>
    <row r="16" spans="1:27" x14ac:dyDescent="0.2">
      <c r="A16" s="18">
        <v>14</v>
      </c>
      <c r="B16" s="141" t="s">
        <v>412</v>
      </c>
      <c r="C16" s="206" t="s">
        <v>119</v>
      </c>
      <c r="D16" s="131" t="s">
        <v>1551</v>
      </c>
      <c r="F16" s="130" t="s">
        <v>201</v>
      </c>
      <c r="G16" s="207">
        <v>9</v>
      </c>
      <c r="H16" s="74" t="s">
        <v>34</v>
      </c>
      <c r="I16" s="208" t="s">
        <v>202</v>
      </c>
      <c r="J16" s="173">
        <f t="shared" si="0"/>
        <v>101.6338405137609</v>
      </c>
      <c r="K16" s="208" t="s">
        <v>202</v>
      </c>
      <c r="L16" s="173">
        <f t="shared" si="1"/>
        <v>101.6338405137609</v>
      </c>
      <c r="M16" s="208" t="s">
        <v>201</v>
      </c>
      <c r="N16" s="173">
        <f t="shared" si="2"/>
        <v>121.54951457765607</v>
      </c>
      <c r="O16" s="174">
        <f t="shared" si="3"/>
        <v>324.81719560517786</v>
      </c>
      <c r="Q16" s="61" t="s">
        <v>36</v>
      </c>
      <c r="S16" s="303" t="s">
        <v>203</v>
      </c>
      <c r="T16" s="209" t="s">
        <v>1518</v>
      </c>
      <c r="U16" s="210" t="s">
        <v>639</v>
      </c>
      <c r="V16" s="210" t="s">
        <v>1519</v>
      </c>
      <c r="W16" s="211" t="s">
        <v>1006</v>
      </c>
      <c r="X16" s="209" t="s">
        <v>1496</v>
      </c>
      <c r="Y16" s="205" t="s">
        <v>203</v>
      </c>
      <c r="Z16" s="205" t="s">
        <v>202</v>
      </c>
      <c r="AA16" s="300" t="s">
        <v>203</v>
      </c>
    </row>
    <row r="17" spans="1:27" x14ac:dyDescent="0.2">
      <c r="A17" s="18">
        <v>15</v>
      </c>
      <c r="B17" s="141" t="s">
        <v>618</v>
      </c>
      <c r="C17" s="206" t="s">
        <v>154</v>
      </c>
      <c r="D17" s="131" t="s">
        <v>1592</v>
      </c>
      <c r="F17" s="130" t="s">
        <v>202</v>
      </c>
      <c r="G17" s="207">
        <v>12</v>
      </c>
      <c r="H17" s="74" t="s">
        <v>57</v>
      </c>
      <c r="I17" s="208" t="s">
        <v>222</v>
      </c>
      <c r="J17" s="173">
        <f t="shared" si="0"/>
        <v>50.471229619450732</v>
      </c>
      <c r="K17" s="208" t="s">
        <v>202</v>
      </c>
      <c r="L17" s="173">
        <f t="shared" si="1"/>
        <v>113.43633289973147</v>
      </c>
      <c r="M17" s="208" t="s">
        <v>200</v>
      </c>
      <c r="N17" s="173">
        <f t="shared" si="2"/>
        <v>153.95906230238126</v>
      </c>
      <c r="O17" s="174">
        <f t="shared" si="3"/>
        <v>317.86662482156345</v>
      </c>
      <c r="Q17" s="61" t="s">
        <v>36</v>
      </c>
      <c r="S17" s="303" t="s">
        <v>204</v>
      </c>
      <c r="T17" s="209" t="s">
        <v>248</v>
      </c>
      <c r="U17" s="210" t="s">
        <v>107</v>
      </c>
      <c r="V17" s="210" t="s">
        <v>138</v>
      </c>
      <c r="W17" s="211" t="s">
        <v>1006</v>
      </c>
      <c r="X17" s="209" t="s">
        <v>1520</v>
      </c>
      <c r="Y17" s="205" t="s">
        <v>204</v>
      </c>
      <c r="Z17" s="205" t="s">
        <v>204</v>
      </c>
      <c r="AA17" s="300" t="s">
        <v>202</v>
      </c>
    </row>
    <row r="18" spans="1:27" x14ac:dyDescent="0.2">
      <c r="A18" s="18">
        <v>16</v>
      </c>
      <c r="B18" s="141" t="s">
        <v>1531</v>
      </c>
      <c r="C18" s="206" t="s">
        <v>1532</v>
      </c>
      <c r="D18" s="131" t="s">
        <v>1533</v>
      </c>
      <c r="F18" s="130" t="s">
        <v>201</v>
      </c>
      <c r="G18" s="207">
        <v>7</v>
      </c>
      <c r="H18" s="74" t="s">
        <v>1530</v>
      </c>
      <c r="I18" s="208" t="s">
        <v>201</v>
      </c>
      <c r="J18" s="173">
        <f t="shared" si="0"/>
        <v>112.91768793179949</v>
      </c>
      <c r="K18" s="208" t="s">
        <v>201</v>
      </c>
      <c r="L18" s="173">
        <f t="shared" si="1"/>
        <v>112.91768793179949</v>
      </c>
      <c r="M18" s="208" t="s">
        <v>202</v>
      </c>
      <c r="N18" s="173">
        <f t="shared" si="2"/>
        <v>89.827410693301147</v>
      </c>
      <c r="O18" s="174">
        <f t="shared" si="3"/>
        <v>315.66278655690013</v>
      </c>
      <c r="Q18" s="61" t="s">
        <v>36</v>
      </c>
      <c r="S18" s="303" t="s">
        <v>205</v>
      </c>
      <c r="T18" s="209" t="s">
        <v>1521</v>
      </c>
      <c r="U18" s="210" t="s">
        <v>1522</v>
      </c>
      <c r="V18" s="210" t="s">
        <v>1523</v>
      </c>
      <c r="W18" s="211" t="s">
        <v>1006</v>
      </c>
      <c r="X18" s="209" t="s">
        <v>1524</v>
      </c>
      <c r="Y18" s="205" t="s">
        <v>205</v>
      </c>
      <c r="Z18" s="205" t="s">
        <v>205</v>
      </c>
      <c r="AA18" s="300" t="s">
        <v>204</v>
      </c>
    </row>
    <row r="19" spans="1:27" x14ac:dyDescent="0.2">
      <c r="A19" s="18">
        <v>17</v>
      </c>
      <c r="B19" s="141" t="s">
        <v>1559</v>
      </c>
      <c r="C19" s="206" t="s">
        <v>1427</v>
      </c>
      <c r="D19" s="131" t="s">
        <v>1560</v>
      </c>
      <c r="F19" s="130" t="s">
        <v>203</v>
      </c>
      <c r="G19" s="207">
        <v>18</v>
      </c>
      <c r="H19" s="74" t="s">
        <v>56</v>
      </c>
      <c r="I19" s="208" t="s">
        <v>204</v>
      </c>
      <c r="J19" s="173">
        <f t="shared" si="0"/>
        <v>105.59290281614216</v>
      </c>
      <c r="K19" s="208" t="s">
        <v>222</v>
      </c>
      <c r="L19" s="173">
        <f t="shared" si="1"/>
        <v>78.720237016679235</v>
      </c>
      <c r="M19" s="208" t="s">
        <v>203</v>
      </c>
      <c r="N19" s="173">
        <f t="shared" si="2"/>
        <v>115.99395902210053</v>
      </c>
      <c r="O19" s="174">
        <f t="shared" si="3"/>
        <v>300.30709885492189</v>
      </c>
      <c r="Q19" s="61" t="s">
        <v>36</v>
      </c>
      <c r="S19" s="303" t="s">
        <v>206</v>
      </c>
      <c r="T19" s="209" t="s">
        <v>1485</v>
      </c>
      <c r="U19" s="210" t="s">
        <v>1345</v>
      </c>
      <c r="V19" s="210" t="s">
        <v>1525</v>
      </c>
      <c r="W19" s="211" t="s">
        <v>1006</v>
      </c>
      <c r="X19" s="209" t="s">
        <v>1503</v>
      </c>
      <c r="Y19" s="205" t="s">
        <v>206</v>
      </c>
      <c r="Z19" s="205" t="s">
        <v>206</v>
      </c>
      <c r="AA19" s="300" t="s">
        <v>206</v>
      </c>
    </row>
    <row r="20" spans="1:27" x14ac:dyDescent="0.2">
      <c r="A20" s="18">
        <v>18</v>
      </c>
      <c r="B20" s="141" t="s">
        <v>1553</v>
      </c>
      <c r="C20" s="206" t="s">
        <v>304</v>
      </c>
      <c r="D20" s="131" t="s">
        <v>1481</v>
      </c>
      <c r="F20" s="130" t="s">
        <v>202</v>
      </c>
      <c r="G20" s="207">
        <v>9</v>
      </c>
      <c r="H20" s="74" t="s">
        <v>34</v>
      </c>
      <c r="I20" s="208" t="s">
        <v>201</v>
      </c>
      <c r="J20" s="173">
        <f t="shared" si="0"/>
        <v>121.54951457765607</v>
      </c>
      <c r="K20" s="208" t="s">
        <v>201</v>
      </c>
      <c r="L20" s="173">
        <f t="shared" si="1"/>
        <v>121.54951457765607</v>
      </c>
      <c r="M20" s="208" t="s">
        <v>205</v>
      </c>
      <c r="N20" s="173">
        <f t="shared" si="2"/>
        <v>53.249007397228503</v>
      </c>
      <c r="O20" s="174">
        <f t="shared" si="3"/>
        <v>296.34803655254063</v>
      </c>
      <c r="Q20" s="61" t="s">
        <v>34</v>
      </c>
      <c r="S20" s="303" t="s">
        <v>222</v>
      </c>
      <c r="T20" s="209" t="s">
        <v>609</v>
      </c>
      <c r="U20" s="210" t="s">
        <v>188</v>
      </c>
      <c r="V20" s="210" t="s">
        <v>1526</v>
      </c>
      <c r="W20" s="211" t="s">
        <v>1006</v>
      </c>
      <c r="X20" s="209" t="s">
        <v>1527</v>
      </c>
      <c r="Y20" s="205" t="s">
        <v>222</v>
      </c>
      <c r="Z20" s="205" t="s">
        <v>24</v>
      </c>
      <c r="AA20" s="300" t="s">
        <v>222</v>
      </c>
    </row>
    <row r="21" spans="1:27" x14ac:dyDescent="0.2">
      <c r="A21" s="18">
        <v>19</v>
      </c>
      <c r="B21" s="141" t="s">
        <v>234</v>
      </c>
      <c r="C21" s="206" t="s">
        <v>97</v>
      </c>
      <c r="D21" s="131" t="s">
        <v>130</v>
      </c>
      <c r="F21" s="130" t="s">
        <v>201</v>
      </c>
      <c r="G21" s="207">
        <v>8</v>
      </c>
      <c r="H21" s="74" t="s">
        <v>1006</v>
      </c>
      <c r="I21" s="208" t="s">
        <v>202</v>
      </c>
      <c r="J21" s="173">
        <f t="shared" si="0"/>
        <v>96.298436613614058</v>
      </c>
      <c r="K21" s="208" t="s">
        <v>203</v>
      </c>
      <c r="L21" s="173">
        <f t="shared" si="1"/>
        <v>77.551499783199063</v>
      </c>
      <c r="M21" s="208" t="s">
        <v>201</v>
      </c>
      <c r="N21" s="173">
        <f t="shared" si="2"/>
        <v>117.60299956639813</v>
      </c>
      <c r="O21" s="174">
        <f t="shared" si="3"/>
        <v>291.45293596321125</v>
      </c>
      <c r="Q21" s="61" t="s">
        <v>34</v>
      </c>
      <c r="S21" s="301" t="s">
        <v>200</v>
      </c>
      <c r="T21" s="212" t="s">
        <v>1528</v>
      </c>
      <c r="U21" s="213" t="s">
        <v>1388</v>
      </c>
      <c r="V21" s="213" t="s">
        <v>1529</v>
      </c>
      <c r="W21" s="214" t="s">
        <v>1530</v>
      </c>
      <c r="X21" s="212" t="s">
        <v>1513</v>
      </c>
      <c r="Y21" s="215" t="s">
        <v>200</v>
      </c>
      <c r="Z21" s="215" t="s">
        <v>200</v>
      </c>
      <c r="AA21" s="302" t="s">
        <v>200</v>
      </c>
    </row>
    <row r="22" spans="1:27" x14ac:dyDescent="0.2">
      <c r="A22" s="18">
        <v>20</v>
      </c>
      <c r="B22" s="141" t="s">
        <v>637</v>
      </c>
      <c r="C22" s="206" t="s">
        <v>1466</v>
      </c>
      <c r="D22" s="131" t="s">
        <v>1593</v>
      </c>
      <c r="F22" s="130" t="s">
        <v>203</v>
      </c>
      <c r="G22" s="207">
        <v>12</v>
      </c>
      <c r="H22" s="74" t="s">
        <v>57</v>
      </c>
      <c r="I22" s="208" t="s">
        <v>205</v>
      </c>
      <c r="J22" s="173">
        <f t="shared" si="0"/>
        <v>73.384833116532391</v>
      </c>
      <c r="K22" s="208" t="s">
        <v>201</v>
      </c>
      <c r="L22" s="173">
        <f t="shared" si="1"/>
        <v>130.57422918584882</v>
      </c>
      <c r="M22" s="208" t="s">
        <v>204</v>
      </c>
      <c r="N22" s="173">
        <f t="shared" si="2"/>
        <v>85.677228752246961</v>
      </c>
      <c r="O22" s="174">
        <f t="shared" si="3"/>
        <v>289.63629105462815</v>
      </c>
      <c r="Q22" s="61" t="s">
        <v>349</v>
      </c>
      <c r="S22" s="301" t="s">
        <v>201</v>
      </c>
      <c r="T22" s="212" t="s">
        <v>1531</v>
      </c>
      <c r="U22" s="213" t="s">
        <v>1532</v>
      </c>
      <c r="V22" s="213" t="s">
        <v>1533</v>
      </c>
      <c r="W22" s="214" t="s">
        <v>1530</v>
      </c>
      <c r="X22" s="212" t="s">
        <v>1534</v>
      </c>
      <c r="Y22" s="215" t="s">
        <v>201</v>
      </c>
      <c r="Z22" s="215" t="s">
        <v>201</v>
      </c>
      <c r="AA22" s="302" t="s">
        <v>202</v>
      </c>
    </row>
    <row r="23" spans="1:27" x14ac:dyDescent="0.2">
      <c r="A23" s="18">
        <v>21</v>
      </c>
      <c r="B23" s="141" t="s">
        <v>1493</v>
      </c>
      <c r="C23" s="206" t="s">
        <v>1494</v>
      </c>
      <c r="D23" s="131" t="s">
        <v>1495</v>
      </c>
      <c r="F23" s="130" t="s">
        <v>202</v>
      </c>
      <c r="G23" s="207">
        <v>10</v>
      </c>
      <c r="H23" s="74" t="s">
        <v>349</v>
      </c>
      <c r="I23" s="208" t="s">
        <v>204</v>
      </c>
      <c r="J23" s="173">
        <f t="shared" si="0"/>
        <v>75.051499783199063</v>
      </c>
      <c r="K23" s="208" t="s">
        <v>202</v>
      </c>
      <c r="L23" s="173">
        <f t="shared" si="1"/>
        <v>106.14393726401688</v>
      </c>
      <c r="M23" s="208" t="s">
        <v>202</v>
      </c>
      <c r="N23" s="173">
        <f t="shared" si="2"/>
        <v>106.14393726401688</v>
      </c>
      <c r="O23" s="174">
        <f t="shared" si="3"/>
        <v>287.3393743112328</v>
      </c>
      <c r="Q23" s="61" t="s">
        <v>349</v>
      </c>
      <c r="S23" s="301" t="s">
        <v>202</v>
      </c>
      <c r="T23" s="212" t="s">
        <v>201</v>
      </c>
      <c r="U23" s="213" t="s">
        <v>220</v>
      </c>
      <c r="V23" s="213" t="s">
        <v>1535</v>
      </c>
      <c r="W23" s="214" t="s">
        <v>1530</v>
      </c>
      <c r="X23" s="212" t="s">
        <v>1517</v>
      </c>
      <c r="Y23" s="215" t="s">
        <v>203</v>
      </c>
      <c r="Z23" s="215" t="s">
        <v>203</v>
      </c>
      <c r="AA23" s="302" t="s">
        <v>201</v>
      </c>
    </row>
    <row r="24" spans="1:27" x14ac:dyDescent="0.2">
      <c r="A24" s="18">
        <v>22</v>
      </c>
      <c r="B24" s="141" t="s">
        <v>1594</v>
      </c>
      <c r="C24" s="206" t="s">
        <v>1456</v>
      </c>
      <c r="D24" s="131" t="s">
        <v>1595</v>
      </c>
      <c r="F24" s="130" t="s">
        <v>204</v>
      </c>
      <c r="G24" s="207">
        <v>12</v>
      </c>
      <c r="H24" s="74" t="s">
        <v>57</v>
      </c>
      <c r="I24" s="208" t="s">
        <v>202</v>
      </c>
      <c r="J24" s="173">
        <f t="shared" si="0"/>
        <v>113.43633289973147</v>
      </c>
      <c r="K24" s="208" t="s">
        <v>203</v>
      </c>
      <c r="L24" s="173">
        <f t="shared" si="1"/>
        <v>98.85606273598313</v>
      </c>
      <c r="M24" s="208" t="s">
        <v>205</v>
      </c>
      <c r="N24" s="173">
        <f t="shared" si="2"/>
        <v>73.384833116532391</v>
      </c>
      <c r="O24" s="174">
        <f t="shared" si="3"/>
        <v>285.677228752247</v>
      </c>
      <c r="Q24" s="61" t="s">
        <v>349</v>
      </c>
      <c r="S24" s="301" t="s">
        <v>203</v>
      </c>
      <c r="T24" s="212" t="s">
        <v>1536</v>
      </c>
      <c r="U24" s="213" t="s">
        <v>363</v>
      </c>
      <c r="V24" s="213" t="s">
        <v>417</v>
      </c>
      <c r="W24" s="214" t="s">
        <v>1530</v>
      </c>
      <c r="X24" s="212" t="s">
        <v>1537</v>
      </c>
      <c r="Y24" s="215" t="s">
        <v>202</v>
      </c>
      <c r="Z24" s="215" t="s">
        <v>202</v>
      </c>
      <c r="AA24" s="302" t="s">
        <v>205</v>
      </c>
    </row>
    <row r="25" spans="1:27" x14ac:dyDescent="0.2">
      <c r="A25" s="18">
        <v>23</v>
      </c>
      <c r="B25" s="141" t="s">
        <v>1515</v>
      </c>
      <c r="C25" s="206" t="s">
        <v>94</v>
      </c>
      <c r="D25" s="131" t="s">
        <v>1516</v>
      </c>
      <c r="F25" s="130" t="s">
        <v>202</v>
      </c>
      <c r="G25" s="207">
        <v>8</v>
      </c>
      <c r="H25" s="74" t="s">
        <v>1006</v>
      </c>
      <c r="I25" s="208" t="s">
        <v>201</v>
      </c>
      <c r="J25" s="173">
        <f t="shared" si="0"/>
        <v>117.60299956639813</v>
      </c>
      <c r="K25" s="208" t="s">
        <v>201</v>
      </c>
      <c r="L25" s="173">
        <f t="shared" si="1"/>
        <v>117.60299956639813</v>
      </c>
      <c r="M25" s="208" t="s">
        <v>205</v>
      </c>
      <c r="N25" s="173">
        <f t="shared" si="2"/>
        <v>43.746936830414995</v>
      </c>
      <c r="O25" s="174">
        <f t="shared" si="3"/>
        <v>278.95293596321125</v>
      </c>
      <c r="Q25" s="61" t="s">
        <v>35</v>
      </c>
      <c r="S25" s="301" t="s">
        <v>204</v>
      </c>
      <c r="T25" s="212" t="s">
        <v>289</v>
      </c>
      <c r="U25" s="213" t="s">
        <v>290</v>
      </c>
      <c r="V25" s="213" t="s">
        <v>423</v>
      </c>
      <c r="W25" s="214" t="s">
        <v>1530</v>
      </c>
      <c r="X25" s="212" t="s">
        <v>1498</v>
      </c>
      <c r="Y25" s="215" t="s">
        <v>204</v>
      </c>
      <c r="Z25" s="215" t="s">
        <v>204</v>
      </c>
      <c r="AA25" s="302" t="s">
        <v>203</v>
      </c>
    </row>
    <row r="26" spans="1:27" x14ac:dyDescent="0.2">
      <c r="A26" s="18">
        <v>24</v>
      </c>
      <c r="B26" s="141" t="s">
        <v>1561</v>
      </c>
      <c r="C26" s="206" t="s">
        <v>1562</v>
      </c>
      <c r="D26" s="131" t="s">
        <v>1563</v>
      </c>
      <c r="F26" s="130" t="s">
        <v>204</v>
      </c>
      <c r="G26" s="207">
        <v>18</v>
      </c>
      <c r="H26" s="74" t="s">
        <v>56</v>
      </c>
      <c r="I26" s="208" t="s">
        <v>223</v>
      </c>
      <c r="J26" s="173">
        <f t="shared" si="0"/>
        <v>70.60705533875462</v>
      </c>
      <c r="K26" s="208" t="s">
        <v>205</v>
      </c>
      <c r="L26" s="173">
        <f t="shared" si="1"/>
        <v>96.07828495820533</v>
      </c>
      <c r="M26" s="208" t="s">
        <v>204</v>
      </c>
      <c r="N26" s="173">
        <f t="shared" si="2"/>
        <v>105.59290281614216</v>
      </c>
      <c r="O26" s="174">
        <f t="shared" si="3"/>
        <v>272.27824311310212</v>
      </c>
      <c r="Q26" s="61" t="s">
        <v>349</v>
      </c>
      <c r="S26" s="301" t="s">
        <v>205</v>
      </c>
      <c r="T26" s="212" t="s">
        <v>232</v>
      </c>
      <c r="U26" s="213" t="s">
        <v>134</v>
      </c>
      <c r="V26" s="213" t="s">
        <v>1538</v>
      </c>
      <c r="W26" s="214" t="s">
        <v>1530</v>
      </c>
      <c r="X26" s="212" t="s">
        <v>1501</v>
      </c>
      <c r="Y26" s="215" t="s">
        <v>205</v>
      </c>
      <c r="Z26" s="215" t="s">
        <v>206</v>
      </c>
      <c r="AA26" s="302" t="s">
        <v>204</v>
      </c>
    </row>
    <row r="27" spans="1:27" x14ac:dyDescent="0.2">
      <c r="A27" s="18">
        <v>25</v>
      </c>
      <c r="B27" s="141" t="s">
        <v>221</v>
      </c>
      <c r="C27" s="206" t="s">
        <v>82</v>
      </c>
      <c r="D27" s="131" t="s">
        <v>152</v>
      </c>
      <c r="F27" s="130" t="s">
        <v>201</v>
      </c>
      <c r="G27" s="207">
        <v>7</v>
      </c>
      <c r="H27" s="74" t="s">
        <v>60</v>
      </c>
      <c r="I27" s="208" t="s">
        <v>201</v>
      </c>
      <c r="J27" s="173">
        <f t="shared" si="0"/>
        <v>112.91768793179949</v>
      </c>
      <c r="K27" s="208" t="s">
        <v>200</v>
      </c>
      <c r="L27" s="173">
        <f t="shared" si="1"/>
        <v>142.25490200071283</v>
      </c>
      <c r="M27" s="208">
        <v>7</v>
      </c>
      <c r="N27" s="173">
        <f t="shared" si="2"/>
        <v>14.285714285714285</v>
      </c>
      <c r="O27" s="174">
        <f t="shared" si="3"/>
        <v>269.4583042182266</v>
      </c>
      <c r="Q27" s="61" t="s">
        <v>349</v>
      </c>
      <c r="S27" s="301" t="s">
        <v>206</v>
      </c>
      <c r="T27" s="212" t="s">
        <v>227</v>
      </c>
      <c r="U27" s="213" t="s">
        <v>1539</v>
      </c>
      <c r="V27" s="213" t="s">
        <v>1540</v>
      </c>
      <c r="W27" s="214" t="s">
        <v>1530</v>
      </c>
      <c r="X27" s="212" t="s">
        <v>1503</v>
      </c>
      <c r="Y27" s="215" t="s">
        <v>206</v>
      </c>
      <c r="Z27" s="215" t="s">
        <v>205</v>
      </c>
      <c r="AA27" s="302">
        <v>8</v>
      </c>
    </row>
    <row r="28" spans="1:27" x14ac:dyDescent="0.2">
      <c r="A28" s="18">
        <v>26</v>
      </c>
      <c r="B28" s="141" t="s">
        <v>588</v>
      </c>
      <c r="C28" s="206" t="s">
        <v>184</v>
      </c>
      <c r="D28" s="131" t="s">
        <v>1565</v>
      </c>
      <c r="F28" s="130" t="s">
        <v>205</v>
      </c>
      <c r="G28" s="207">
        <v>18</v>
      </c>
      <c r="H28" s="74" t="s">
        <v>56</v>
      </c>
      <c r="I28" s="208" t="s">
        <v>201</v>
      </c>
      <c r="J28" s="173">
        <f t="shared" si="0"/>
        <v>142.15656991641069</v>
      </c>
      <c r="K28" s="208" t="s">
        <v>223</v>
      </c>
      <c r="L28" s="173">
        <f t="shared" si="1"/>
        <v>70.60705533875462</v>
      </c>
      <c r="M28" s="208" t="s">
        <v>240</v>
      </c>
      <c r="N28" s="173">
        <f t="shared" si="2"/>
        <v>55.138435441698498</v>
      </c>
      <c r="O28" s="174">
        <f t="shared" si="3"/>
        <v>267.90206069686383</v>
      </c>
      <c r="Q28" s="61" t="s">
        <v>36</v>
      </c>
      <c r="S28" s="303" t="s">
        <v>200</v>
      </c>
      <c r="T28" s="209" t="s">
        <v>268</v>
      </c>
      <c r="U28" s="210" t="s">
        <v>400</v>
      </c>
      <c r="V28" s="210" t="s">
        <v>1541</v>
      </c>
      <c r="W28" s="211" t="s">
        <v>60</v>
      </c>
      <c r="X28" s="209" t="s">
        <v>1490</v>
      </c>
      <c r="Y28" s="205" t="s">
        <v>200</v>
      </c>
      <c r="Z28" s="205" t="s">
        <v>201</v>
      </c>
      <c r="AA28" s="300" t="s">
        <v>200</v>
      </c>
    </row>
    <row r="29" spans="1:27" x14ac:dyDescent="0.2">
      <c r="A29" s="18">
        <v>27</v>
      </c>
      <c r="B29" s="141" t="s">
        <v>1566</v>
      </c>
      <c r="C29" s="206" t="s">
        <v>91</v>
      </c>
      <c r="D29" s="131" t="s">
        <v>1567</v>
      </c>
      <c r="F29" s="130" t="s">
        <v>206</v>
      </c>
      <c r="G29" s="207">
        <v>18</v>
      </c>
      <c r="H29" s="74" t="s">
        <v>56</v>
      </c>
      <c r="I29" s="208" t="s">
        <v>199</v>
      </c>
      <c r="J29" s="173">
        <f t="shared" si="0"/>
        <v>62.763625255165302</v>
      </c>
      <c r="K29" s="208" t="s">
        <v>202</v>
      </c>
      <c r="L29" s="173">
        <f t="shared" si="1"/>
        <v>127.79645140807106</v>
      </c>
      <c r="M29" s="208" t="s">
        <v>223</v>
      </c>
      <c r="N29" s="173">
        <f t="shared" si="2"/>
        <v>70.60705533875462</v>
      </c>
      <c r="O29" s="174">
        <f t="shared" si="3"/>
        <v>261.16713200199098</v>
      </c>
      <c r="Q29" s="61" t="s">
        <v>36</v>
      </c>
      <c r="S29" s="303" t="s">
        <v>201</v>
      </c>
      <c r="T29" s="209" t="s">
        <v>221</v>
      </c>
      <c r="U29" s="210" t="s">
        <v>82</v>
      </c>
      <c r="V29" s="210" t="s">
        <v>152</v>
      </c>
      <c r="W29" s="211" t="s">
        <v>60</v>
      </c>
      <c r="X29" s="209" t="s">
        <v>1517</v>
      </c>
      <c r="Y29" s="205" t="s">
        <v>201</v>
      </c>
      <c r="Z29" s="205" t="s">
        <v>200</v>
      </c>
      <c r="AA29" s="300">
        <v>7</v>
      </c>
    </row>
    <row r="30" spans="1:27" x14ac:dyDescent="0.2">
      <c r="A30" s="18">
        <v>28</v>
      </c>
      <c r="B30" s="141" t="s">
        <v>148</v>
      </c>
      <c r="C30" s="206" t="s">
        <v>308</v>
      </c>
      <c r="D30" s="131" t="s">
        <v>454</v>
      </c>
      <c r="F30" s="130" t="s">
        <v>222</v>
      </c>
      <c r="G30" s="207">
        <v>18</v>
      </c>
      <c r="H30" s="74" t="s">
        <v>56</v>
      </c>
      <c r="I30" s="208" t="s">
        <v>203</v>
      </c>
      <c r="J30" s="173">
        <f t="shared" si="0"/>
        <v>115.99395902210053</v>
      </c>
      <c r="K30" s="208" t="s">
        <v>204</v>
      </c>
      <c r="L30" s="173">
        <f t="shared" si="1"/>
        <v>105.59290281614216</v>
      </c>
      <c r="M30" s="208" t="s">
        <v>227</v>
      </c>
      <c r="N30" s="173">
        <f t="shared" si="2"/>
        <v>33.235001249031185</v>
      </c>
      <c r="O30" s="174">
        <f t="shared" si="3"/>
        <v>254.82186308727387</v>
      </c>
      <c r="Q30" s="61" t="s">
        <v>36</v>
      </c>
      <c r="S30" s="303" t="s">
        <v>202</v>
      </c>
      <c r="T30" s="209" t="s">
        <v>198</v>
      </c>
      <c r="U30" s="210" t="s">
        <v>105</v>
      </c>
      <c r="V30" s="210" t="s">
        <v>399</v>
      </c>
      <c r="W30" s="211" t="s">
        <v>60</v>
      </c>
      <c r="X30" s="209" t="s">
        <v>1517</v>
      </c>
      <c r="Y30" s="205" t="s">
        <v>202</v>
      </c>
      <c r="Z30" s="205" t="s">
        <v>203</v>
      </c>
      <c r="AA30" s="300" t="s">
        <v>202</v>
      </c>
    </row>
    <row r="31" spans="1:27" x14ac:dyDescent="0.2">
      <c r="A31" s="18">
        <v>29</v>
      </c>
      <c r="B31" s="141" t="s">
        <v>1480</v>
      </c>
      <c r="C31" s="206" t="s">
        <v>1413</v>
      </c>
      <c r="D31" s="131" t="s">
        <v>599</v>
      </c>
      <c r="F31" s="130" t="s">
        <v>203</v>
      </c>
      <c r="G31" s="207">
        <v>9</v>
      </c>
      <c r="H31" s="74" t="s">
        <v>34</v>
      </c>
      <c r="I31" s="208" t="s">
        <v>203</v>
      </c>
      <c r="J31" s="173">
        <f t="shared" si="0"/>
        <v>84.275792572234778</v>
      </c>
      <c r="K31" s="208" t="s">
        <v>203</v>
      </c>
      <c r="L31" s="173">
        <f t="shared" si="1"/>
        <v>84.275792572234778</v>
      </c>
      <c r="M31" s="208" t="s">
        <v>203</v>
      </c>
      <c r="N31" s="173">
        <f t="shared" si="2"/>
        <v>84.275792572234778</v>
      </c>
      <c r="O31" s="174">
        <f t="shared" si="3"/>
        <v>252.82737771670435</v>
      </c>
      <c r="Q31" s="61" t="s">
        <v>36</v>
      </c>
      <c r="S31" s="303" t="s">
        <v>203</v>
      </c>
      <c r="T31" s="209" t="s">
        <v>402</v>
      </c>
      <c r="U31" s="210" t="s">
        <v>81</v>
      </c>
      <c r="V31" s="210" t="s">
        <v>321</v>
      </c>
      <c r="W31" s="211" t="s">
        <v>60</v>
      </c>
      <c r="X31" s="209" t="s">
        <v>1496</v>
      </c>
      <c r="Y31" s="205" t="s">
        <v>203</v>
      </c>
      <c r="Z31" s="205" t="s">
        <v>202</v>
      </c>
      <c r="AA31" s="300" t="s">
        <v>203</v>
      </c>
    </row>
    <row r="32" spans="1:27" x14ac:dyDescent="0.2">
      <c r="A32" s="18">
        <v>30</v>
      </c>
      <c r="B32" s="141" t="s">
        <v>201</v>
      </c>
      <c r="C32" s="206" t="s">
        <v>220</v>
      </c>
      <c r="D32" s="131" t="s">
        <v>1535</v>
      </c>
      <c r="F32" s="130" t="s">
        <v>202</v>
      </c>
      <c r="G32" s="207">
        <v>7</v>
      </c>
      <c r="H32" s="74" t="s">
        <v>1530</v>
      </c>
      <c r="I32" s="208" t="s">
        <v>203</v>
      </c>
      <c r="J32" s="173">
        <f t="shared" si="0"/>
        <v>69.29475957717186</v>
      </c>
      <c r="K32" s="208" t="s">
        <v>203</v>
      </c>
      <c r="L32" s="173">
        <f t="shared" si="1"/>
        <v>69.29475957717186</v>
      </c>
      <c r="M32" s="208" t="s">
        <v>201</v>
      </c>
      <c r="N32" s="173">
        <f t="shared" si="2"/>
        <v>112.91768793179949</v>
      </c>
      <c r="O32" s="174">
        <f t="shared" si="3"/>
        <v>251.50720708614321</v>
      </c>
      <c r="Q32" s="61" t="s">
        <v>36</v>
      </c>
      <c r="S32" s="303" t="s">
        <v>204</v>
      </c>
      <c r="T32" s="209" t="s">
        <v>418</v>
      </c>
      <c r="U32" s="210" t="s">
        <v>427</v>
      </c>
      <c r="V32" s="210" t="s">
        <v>428</v>
      </c>
      <c r="W32" s="211" t="s">
        <v>60</v>
      </c>
      <c r="X32" s="209" t="s">
        <v>1542</v>
      </c>
      <c r="Y32" s="205" t="s">
        <v>204</v>
      </c>
      <c r="Z32" s="205" t="s">
        <v>204</v>
      </c>
      <c r="AA32" s="300" t="s">
        <v>205</v>
      </c>
    </row>
    <row r="33" spans="1:27" x14ac:dyDescent="0.2">
      <c r="A33" s="18">
        <v>31</v>
      </c>
      <c r="B33" s="141" t="s">
        <v>1518</v>
      </c>
      <c r="C33" s="206" t="s">
        <v>639</v>
      </c>
      <c r="D33" s="131" t="s">
        <v>1519</v>
      </c>
      <c r="F33" s="130" t="s">
        <v>203</v>
      </c>
      <c r="G33" s="207">
        <v>8</v>
      </c>
      <c r="H33" s="74" t="s">
        <v>1006</v>
      </c>
      <c r="I33" s="208" t="s">
        <v>203</v>
      </c>
      <c r="J33" s="173">
        <f t="shared" si="0"/>
        <v>77.551499783199063</v>
      </c>
      <c r="K33" s="208" t="s">
        <v>202</v>
      </c>
      <c r="L33" s="173">
        <f t="shared" si="1"/>
        <v>96.298436613614058</v>
      </c>
      <c r="M33" s="208" t="s">
        <v>203</v>
      </c>
      <c r="N33" s="173">
        <f t="shared" si="2"/>
        <v>77.551499783199063</v>
      </c>
      <c r="O33" s="174">
        <f t="shared" si="3"/>
        <v>251.40143618001218</v>
      </c>
      <c r="Q33" s="61" t="s">
        <v>36</v>
      </c>
      <c r="S33" s="303" t="s">
        <v>205</v>
      </c>
      <c r="T33" s="209" t="s">
        <v>1543</v>
      </c>
      <c r="U33" s="210" t="s">
        <v>1544</v>
      </c>
      <c r="V33" s="210" t="s">
        <v>1545</v>
      </c>
      <c r="W33" s="211" t="s">
        <v>60</v>
      </c>
      <c r="X33" s="209" t="s">
        <v>1524</v>
      </c>
      <c r="Y33" s="205" t="s">
        <v>205</v>
      </c>
      <c r="Z33" s="205" t="s">
        <v>205</v>
      </c>
      <c r="AA33" s="300" t="s">
        <v>204</v>
      </c>
    </row>
    <row r="34" spans="1:27" x14ac:dyDescent="0.2">
      <c r="A34" s="18">
        <v>32</v>
      </c>
      <c r="B34" s="141" t="s">
        <v>198</v>
      </c>
      <c r="C34" s="206" t="s">
        <v>105</v>
      </c>
      <c r="D34" s="131" t="s">
        <v>399</v>
      </c>
      <c r="F34" s="130" t="s">
        <v>202</v>
      </c>
      <c r="G34" s="207">
        <v>7</v>
      </c>
      <c r="H34" s="74" t="s">
        <v>60</v>
      </c>
      <c r="I34" s="208" t="s">
        <v>202</v>
      </c>
      <c r="J34" s="173">
        <f t="shared" si="0"/>
        <v>89.827410693301147</v>
      </c>
      <c r="K34" s="208" t="s">
        <v>203</v>
      </c>
      <c r="L34" s="173">
        <f t="shared" si="1"/>
        <v>69.29475957717186</v>
      </c>
      <c r="M34" s="208" t="s">
        <v>202</v>
      </c>
      <c r="N34" s="173">
        <f t="shared" si="2"/>
        <v>89.827410693301147</v>
      </c>
      <c r="O34" s="174">
        <f t="shared" si="3"/>
        <v>248.94958096377417</v>
      </c>
      <c r="Q34" s="61" t="s">
        <v>36</v>
      </c>
      <c r="S34" s="303" t="s">
        <v>206</v>
      </c>
      <c r="T34" s="209" t="s">
        <v>1546</v>
      </c>
      <c r="U34" s="210" t="s">
        <v>1547</v>
      </c>
      <c r="V34" s="210" t="s">
        <v>1548</v>
      </c>
      <c r="W34" s="211" t="s">
        <v>60</v>
      </c>
      <c r="X34" s="209" t="s">
        <v>1549</v>
      </c>
      <c r="Y34" s="205" t="s">
        <v>24</v>
      </c>
      <c r="Z34" s="205" t="s">
        <v>206</v>
      </c>
      <c r="AA34" s="300" t="s">
        <v>206</v>
      </c>
    </row>
    <row r="35" spans="1:27" x14ac:dyDescent="0.2">
      <c r="A35" s="18">
        <v>33</v>
      </c>
      <c r="B35" s="141" t="s">
        <v>1497</v>
      </c>
      <c r="C35" s="206" t="s">
        <v>253</v>
      </c>
      <c r="D35" s="131" t="s">
        <v>147</v>
      </c>
      <c r="F35" s="130" t="s">
        <v>203</v>
      </c>
      <c r="G35" s="207">
        <v>10</v>
      </c>
      <c r="H35" s="74" t="s">
        <v>349</v>
      </c>
      <c r="I35" s="208" t="s">
        <v>202</v>
      </c>
      <c r="J35" s="173">
        <f t="shared" ref="J35:J66" si="4">IF(OR(I35="DSQ",I35="RAF",I35="DNC",I35="DPG"),0,IF(OR(I35="DNS",I35="DNF"),100*(($G35-$G35+1)/$G35)+50*(LOG($G35/$G35)),100*(($G35-I35+1)/$G35)+50*(LOG($G35/I35))))</f>
        <v>106.14393726401688</v>
      </c>
      <c r="K35" s="208" t="s">
        <v>204</v>
      </c>
      <c r="L35" s="173">
        <f t="shared" ref="L35:L66" si="5">IF(OR(K35="DSQ",K35="RAF",K35="DNC",K35="DPG"),0,IF(OR(K35="DNS",K35="DNF"),100*(($G35-$G35+1)/$G35)+50*(LOG($G35/$G35)),100*(($G35-K35+1)/$G35)+50*(LOG($G35/K35))))</f>
        <v>75.051499783199063</v>
      </c>
      <c r="M35" s="208" t="s">
        <v>205</v>
      </c>
      <c r="N35" s="173">
        <f t="shared" ref="N35:N66" si="6">IF(OR(M35="DSQ",M35="RAF",M35="DNC",M35="DPG"),0,IF(OR(M35="DNS",M35="DNF"),100*(($G35-$G35+1)/$G35)+50*(LOG($G35/$G35)),100*(($G35-M35+1)/$G35)+50*(LOG($G35/M35))))</f>
        <v>61.092437480817821</v>
      </c>
      <c r="O35" s="174">
        <f t="shared" ref="O35:O66" si="7">J35+L35+N35</f>
        <v>242.28787452803374</v>
      </c>
      <c r="Q35" s="61" t="s">
        <v>34</v>
      </c>
      <c r="S35" s="301" t="s">
        <v>200</v>
      </c>
      <c r="T35" s="212" t="s">
        <v>1550</v>
      </c>
      <c r="U35" s="213" t="s">
        <v>1384</v>
      </c>
      <c r="V35" s="213" t="s">
        <v>596</v>
      </c>
      <c r="W35" s="214" t="s">
        <v>34</v>
      </c>
      <c r="X35" s="212" t="s">
        <v>1513</v>
      </c>
      <c r="Y35" s="215" t="s">
        <v>200</v>
      </c>
      <c r="Z35" s="215" t="s">
        <v>200</v>
      </c>
      <c r="AA35" s="302" t="s">
        <v>200</v>
      </c>
    </row>
    <row r="36" spans="1:27" x14ac:dyDescent="0.2">
      <c r="A36" s="18">
        <v>34</v>
      </c>
      <c r="B36" s="141" t="s">
        <v>297</v>
      </c>
      <c r="C36" s="206" t="s">
        <v>139</v>
      </c>
      <c r="D36" s="131" t="s">
        <v>129</v>
      </c>
      <c r="F36" s="130" t="s">
        <v>202</v>
      </c>
      <c r="G36" s="207">
        <v>5</v>
      </c>
      <c r="H36" s="74" t="s">
        <v>293</v>
      </c>
      <c r="I36" s="208" t="s">
        <v>202</v>
      </c>
      <c r="J36" s="173">
        <f t="shared" si="4"/>
        <v>71.092437480817821</v>
      </c>
      <c r="K36" s="208" t="s">
        <v>201</v>
      </c>
      <c r="L36" s="173">
        <f t="shared" si="5"/>
        <v>99.897000433601875</v>
      </c>
      <c r="M36" s="208" t="s">
        <v>202</v>
      </c>
      <c r="N36" s="173">
        <f t="shared" si="6"/>
        <v>71.092437480817821</v>
      </c>
      <c r="O36" s="174">
        <f t="shared" si="7"/>
        <v>242.08187539523749</v>
      </c>
      <c r="Q36" s="61" t="s">
        <v>34</v>
      </c>
      <c r="S36" s="301" t="s">
        <v>201</v>
      </c>
      <c r="T36" s="212" t="s">
        <v>412</v>
      </c>
      <c r="U36" s="213" t="s">
        <v>119</v>
      </c>
      <c r="V36" s="213" t="s">
        <v>1551</v>
      </c>
      <c r="W36" s="214" t="s">
        <v>34</v>
      </c>
      <c r="X36" s="212" t="s">
        <v>1552</v>
      </c>
      <c r="Y36" s="215" t="s">
        <v>202</v>
      </c>
      <c r="Z36" s="215" t="s">
        <v>202</v>
      </c>
      <c r="AA36" s="302" t="s">
        <v>201</v>
      </c>
    </row>
    <row r="37" spans="1:27" x14ac:dyDescent="0.2">
      <c r="A37" s="18">
        <v>35</v>
      </c>
      <c r="B37" s="141" t="s">
        <v>413</v>
      </c>
      <c r="C37" s="206" t="s">
        <v>1329</v>
      </c>
      <c r="D37" s="131" t="s">
        <v>1499</v>
      </c>
      <c r="F37" s="130" t="s">
        <v>204</v>
      </c>
      <c r="G37" s="207">
        <v>10</v>
      </c>
      <c r="H37" s="74" t="s">
        <v>349</v>
      </c>
      <c r="I37" s="208" t="s">
        <v>203</v>
      </c>
      <c r="J37" s="173">
        <f t="shared" si="4"/>
        <v>89.897000433601875</v>
      </c>
      <c r="K37" s="208" t="s">
        <v>205</v>
      </c>
      <c r="L37" s="173">
        <f t="shared" si="5"/>
        <v>61.092437480817821</v>
      </c>
      <c r="M37" s="208" t="s">
        <v>203</v>
      </c>
      <c r="N37" s="173">
        <f t="shared" si="6"/>
        <v>89.897000433601875</v>
      </c>
      <c r="O37" s="174">
        <f t="shared" si="7"/>
        <v>240.88643834802156</v>
      </c>
      <c r="Q37" s="61" t="s">
        <v>34</v>
      </c>
      <c r="S37" s="301" t="s">
        <v>202</v>
      </c>
      <c r="T37" s="212" t="s">
        <v>1553</v>
      </c>
      <c r="U37" s="213" t="s">
        <v>304</v>
      </c>
      <c r="V37" s="213" t="s">
        <v>1481</v>
      </c>
      <c r="W37" s="214" t="s">
        <v>34</v>
      </c>
      <c r="X37" s="212" t="s">
        <v>1517</v>
      </c>
      <c r="Y37" s="215" t="s">
        <v>201</v>
      </c>
      <c r="Z37" s="215" t="s">
        <v>201</v>
      </c>
      <c r="AA37" s="302" t="s">
        <v>205</v>
      </c>
    </row>
    <row r="38" spans="1:27" x14ac:dyDescent="0.2">
      <c r="A38" s="18">
        <v>36</v>
      </c>
      <c r="B38" s="141" t="s">
        <v>141</v>
      </c>
      <c r="C38" s="206" t="s">
        <v>75</v>
      </c>
      <c r="D38" s="131" t="s">
        <v>600</v>
      </c>
      <c r="F38" s="130" t="s">
        <v>204</v>
      </c>
      <c r="G38" s="207">
        <v>9</v>
      </c>
      <c r="H38" s="74" t="s">
        <v>34</v>
      </c>
      <c r="I38" s="208" t="s">
        <v>204</v>
      </c>
      <c r="J38" s="173">
        <f t="shared" si="4"/>
        <v>68.319180810720866</v>
      </c>
      <c r="K38" s="208" t="s">
        <v>204</v>
      </c>
      <c r="L38" s="173">
        <f t="shared" si="5"/>
        <v>68.319180810720866</v>
      </c>
      <c r="M38" s="208" t="s">
        <v>202</v>
      </c>
      <c r="N38" s="173">
        <f t="shared" si="6"/>
        <v>101.6338405137609</v>
      </c>
      <c r="O38" s="174">
        <f t="shared" si="7"/>
        <v>238.27220213520263</v>
      </c>
      <c r="Q38" s="61" t="s">
        <v>34</v>
      </c>
      <c r="S38" s="301" t="s">
        <v>203</v>
      </c>
      <c r="T38" s="212" t="s">
        <v>1480</v>
      </c>
      <c r="U38" s="213" t="s">
        <v>1413</v>
      </c>
      <c r="V38" s="213" t="s">
        <v>599</v>
      </c>
      <c r="W38" s="214" t="s">
        <v>34</v>
      </c>
      <c r="X38" s="212" t="s">
        <v>1537</v>
      </c>
      <c r="Y38" s="215" t="s">
        <v>203</v>
      </c>
      <c r="Z38" s="215" t="s">
        <v>203</v>
      </c>
      <c r="AA38" s="302" t="s">
        <v>203</v>
      </c>
    </row>
    <row r="39" spans="1:27" x14ac:dyDescent="0.2">
      <c r="A39" s="18">
        <v>37</v>
      </c>
      <c r="B39" s="141" t="s">
        <v>402</v>
      </c>
      <c r="C39" s="206" t="s">
        <v>81</v>
      </c>
      <c r="D39" s="131" t="s">
        <v>321</v>
      </c>
      <c r="F39" s="130" t="s">
        <v>203</v>
      </c>
      <c r="G39" s="207">
        <v>7</v>
      </c>
      <c r="H39" s="74" t="s">
        <v>60</v>
      </c>
      <c r="I39" s="208" t="s">
        <v>203</v>
      </c>
      <c r="J39" s="173">
        <f t="shared" si="4"/>
        <v>69.29475957717186</v>
      </c>
      <c r="K39" s="208" t="s">
        <v>202</v>
      </c>
      <c r="L39" s="173">
        <f t="shared" si="5"/>
        <v>89.827410693301147</v>
      </c>
      <c r="M39" s="208" t="s">
        <v>203</v>
      </c>
      <c r="N39" s="173">
        <f t="shared" si="6"/>
        <v>69.29475957717186</v>
      </c>
      <c r="O39" s="174">
        <f t="shared" si="7"/>
        <v>228.41692984764489</v>
      </c>
      <c r="Q39" s="61" t="s">
        <v>34</v>
      </c>
      <c r="S39" s="301" t="s">
        <v>204</v>
      </c>
      <c r="T39" s="212" t="s">
        <v>141</v>
      </c>
      <c r="U39" s="213" t="s">
        <v>75</v>
      </c>
      <c r="V39" s="213" t="s">
        <v>600</v>
      </c>
      <c r="W39" s="214" t="s">
        <v>34</v>
      </c>
      <c r="X39" s="212" t="s">
        <v>1520</v>
      </c>
      <c r="Y39" s="215" t="s">
        <v>204</v>
      </c>
      <c r="Z39" s="215" t="s">
        <v>204</v>
      </c>
      <c r="AA39" s="302" t="s">
        <v>202</v>
      </c>
    </row>
    <row r="40" spans="1:27" x14ac:dyDescent="0.2">
      <c r="A40" s="18">
        <v>38</v>
      </c>
      <c r="B40" s="141" t="s">
        <v>425</v>
      </c>
      <c r="C40" s="206" t="s">
        <v>250</v>
      </c>
      <c r="D40" s="131" t="s">
        <v>1596</v>
      </c>
      <c r="F40" s="130" t="s">
        <v>206</v>
      </c>
      <c r="G40" s="207">
        <v>12</v>
      </c>
      <c r="H40" s="74" t="s">
        <v>57</v>
      </c>
      <c r="I40" s="208" t="s">
        <v>240</v>
      </c>
      <c r="J40" s="173">
        <f t="shared" si="4"/>
        <v>18.556094711136652</v>
      </c>
      <c r="K40" s="208" t="s">
        <v>205</v>
      </c>
      <c r="L40" s="173">
        <f t="shared" si="5"/>
        <v>73.384833116532391</v>
      </c>
      <c r="M40" s="208" t="s">
        <v>201</v>
      </c>
      <c r="N40" s="173">
        <f t="shared" si="6"/>
        <v>130.57422918584882</v>
      </c>
      <c r="O40" s="174">
        <f t="shared" si="7"/>
        <v>222.51515701351786</v>
      </c>
      <c r="Q40" s="61" t="s">
        <v>34</v>
      </c>
      <c r="S40" s="301" t="s">
        <v>205</v>
      </c>
      <c r="T40" s="212" t="s">
        <v>164</v>
      </c>
      <c r="U40" s="213" t="s">
        <v>165</v>
      </c>
      <c r="V40" s="213" t="s">
        <v>144</v>
      </c>
      <c r="W40" s="214" t="s">
        <v>34</v>
      </c>
      <c r="X40" s="212" t="s">
        <v>1501</v>
      </c>
      <c r="Y40" s="215" t="s">
        <v>206</v>
      </c>
      <c r="Z40" s="215" t="s">
        <v>205</v>
      </c>
      <c r="AA40" s="302" t="s">
        <v>204</v>
      </c>
    </row>
    <row r="41" spans="1:27" x14ac:dyDescent="0.2">
      <c r="A41" s="18">
        <v>39</v>
      </c>
      <c r="B41" s="141" t="s">
        <v>110</v>
      </c>
      <c r="C41" s="206" t="s">
        <v>112</v>
      </c>
      <c r="D41" s="131" t="s">
        <v>128</v>
      </c>
      <c r="F41" s="130" t="s">
        <v>205</v>
      </c>
      <c r="G41" s="207">
        <v>12</v>
      </c>
      <c r="H41" s="74" t="s">
        <v>57</v>
      </c>
      <c r="I41" s="208" t="s">
        <v>204</v>
      </c>
      <c r="J41" s="173">
        <f t="shared" si="4"/>
        <v>85.677228752246961</v>
      </c>
      <c r="K41" s="208" t="s">
        <v>204</v>
      </c>
      <c r="L41" s="173">
        <f t="shared" si="5"/>
        <v>85.677228752246961</v>
      </c>
      <c r="M41" s="208" t="s">
        <v>222</v>
      </c>
      <c r="N41" s="173">
        <f t="shared" si="6"/>
        <v>50.471229619450732</v>
      </c>
      <c r="O41" s="174">
        <f t="shared" si="7"/>
        <v>221.82568712394465</v>
      </c>
      <c r="Q41" s="61" t="s">
        <v>34</v>
      </c>
      <c r="S41" s="301" t="s">
        <v>206</v>
      </c>
      <c r="T41" s="212" t="s">
        <v>143</v>
      </c>
      <c r="U41" s="213" t="s">
        <v>106</v>
      </c>
      <c r="V41" s="213" t="s">
        <v>166</v>
      </c>
      <c r="W41" s="214" t="s">
        <v>34</v>
      </c>
      <c r="X41" s="212" t="s">
        <v>1554</v>
      </c>
      <c r="Y41" s="215" t="s">
        <v>205</v>
      </c>
      <c r="Z41" s="215" t="s">
        <v>206</v>
      </c>
      <c r="AA41" s="302">
        <v>10</v>
      </c>
    </row>
    <row r="42" spans="1:27" x14ac:dyDescent="0.2">
      <c r="A42" s="18">
        <v>40</v>
      </c>
      <c r="B42" s="141" t="s">
        <v>248</v>
      </c>
      <c r="C42" s="206" t="s">
        <v>107</v>
      </c>
      <c r="D42" s="131" t="s">
        <v>138</v>
      </c>
      <c r="F42" s="130" t="s">
        <v>204</v>
      </c>
      <c r="G42" s="207">
        <v>8</v>
      </c>
      <c r="H42" s="74" t="s">
        <v>1006</v>
      </c>
      <c r="I42" s="208" t="s">
        <v>204</v>
      </c>
      <c r="J42" s="173">
        <f t="shared" si="4"/>
        <v>60.205999132796236</v>
      </c>
      <c r="K42" s="208" t="s">
        <v>204</v>
      </c>
      <c r="L42" s="173">
        <f t="shared" si="5"/>
        <v>60.205999132796236</v>
      </c>
      <c r="M42" s="208" t="s">
        <v>202</v>
      </c>
      <c r="N42" s="173">
        <f t="shared" si="6"/>
        <v>96.298436613614058</v>
      </c>
      <c r="O42" s="174">
        <f t="shared" si="7"/>
        <v>216.71043487920653</v>
      </c>
      <c r="Q42" s="61" t="s">
        <v>34</v>
      </c>
      <c r="S42" s="301" t="s">
        <v>222</v>
      </c>
      <c r="T42" s="212" t="s">
        <v>545</v>
      </c>
      <c r="U42" s="213" t="s">
        <v>546</v>
      </c>
      <c r="V42" s="213" t="s">
        <v>583</v>
      </c>
      <c r="W42" s="214" t="s">
        <v>34</v>
      </c>
      <c r="X42" s="212" t="s">
        <v>1554</v>
      </c>
      <c r="Y42" s="215" t="s">
        <v>222</v>
      </c>
      <c r="Z42" s="215" t="s">
        <v>222</v>
      </c>
      <c r="AA42" s="302" t="s">
        <v>206</v>
      </c>
    </row>
    <row r="43" spans="1:27" x14ac:dyDescent="0.2">
      <c r="A43" s="18">
        <v>41</v>
      </c>
      <c r="B43" s="141" t="s">
        <v>424</v>
      </c>
      <c r="C43" s="206" t="s">
        <v>90</v>
      </c>
      <c r="D43" s="131" t="s">
        <v>1568</v>
      </c>
      <c r="F43" s="130" t="s">
        <v>223</v>
      </c>
      <c r="G43" s="207">
        <v>18</v>
      </c>
      <c r="H43" s="74" t="s">
        <v>56</v>
      </c>
      <c r="I43" s="208" t="s">
        <v>206</v>
      </c>
      <c r="J43" s="173">
        <f t="shared" si="4"/>
        <v>87.17538992111912</v>
      </c>
      <c r="K43" s="208" t="s">
        <v>203</v>
      </c>
      <c r="L43" s="173">
        <f t="shared" si="5"/>
        <v>115.99395902210053</v>
      </c>
      <c r="M43" s="208">
        <v>17</v>
      </c>
      <c r="N43" s="173">
        <f t="shared" si="6"/>
        <v>12.352290297362718</v>
      </c>
      <c r="O43" s="174">
        <f t="shared" si="7"/>
        <v>215.52163924058235</v>
      </c>
      <c r="Q43" s="61" t="s">
        <v>34</v>
      </c>
      <c r="S43" s="301" t="s">
        <v>223</v>
      </c>
      <c r="T43" s="212" t="s">
        <v>153</v>
      </c>
      <c r="U43" s="213" t="s">
        <v>76</v>
      </c>
      <c r="V43" s="213" t="s">
        <v>131</v>
      </c>
      <c r="W43" s="214" t="s">
        <v>34</v>
      </c>
      <c r="X43" s="212" t="s">
        <v>1555</v>
      </c>
      <c r="Y43" s="215" t="s">
        <v>223</v>
      </c>
      <c r="Z43" s="215" t="s">
        <v>223</v>
      </c>
      <c r="AA43" s="302" t="s">
        <v>223</v>
      </c>
    </row>
    <row r="44" spans="1:27" x14ac:dyDescent="0.2">
      <c r="A44" s="18">
        <v>42</v>
      </c>
      <c r="B44" s="141" t="s">
        <v>1536</v>
      </c>
      <c r="C44" s="206" t="s">
        <v>363</v>
      </c>
      <c r="D44" s="131" t="s">
        <v>417</v>
      </c>
      <c r="F44" s="130" t="s">
        <v>203</v>
      </c>
      <c r="G44" s="207">
        <v>7</v>
      </c>
      <c r="H44" s="74" t="s">
        <v>1530</v>
      </c>
      <c r="I44" s="208" t="s">
        <v>202</v>
      </c>
      <c r="J44" s="173">
        <f t="shared" si="4"/>
        <v>89.827410693301147</v>
      </c>
      <c r="K44" s="208" t="s">
        <v>202</v>
      </c>
      <c r="L44" s="173">
        <f t="shared" si="5"/>
        <v>89.827410693301147</v>
      </c>
      <c r="M44" s="208" t="s">
        <v>205</v>
      </c>
      <c r="N44" s="173">
        <f t="shared" si="6"/>
        <v>31.91876805295923</v>
      </c>
      <c r="O44" s="174">
        <f t="shared" si="7"/>
        <v>211.57358943956152</v>
      </c>
      <c r="Q44" s="61" t="s">
        <v>36</v>
      </c>
      <c r="S44" s="303" t="s">
        <v>200</v>
      </c>
      <c r="T44" s="209" t="s">
        <v>239</v>
      </c>
      <c r="U44" s="210" t="s">
        <v>1556</v>
      </c>
      <c r="V44" s="210" t="s">
        <v>422</v>
      </c>
      <c r="W44" s="211" t="s">
        <v>56</v>
      </c>
      <c r="X44" s="209" t="s">
        <v>1490</v>
      </c>
      <c r="Y44" s="205" t="s">
        <v>200</v>
      </c>
      <c r="Z44" s="205" t="s">
        <v>200</v>
      </c>
      <c r="AA44" s="300" t="s">
        <v>201</v>
      </c>
    </row>
    <row r="45" spans="1:27" x14ac:dyDescent="0.2">
      <c r="A45" s="18">
        <v>43</v>
      </c>
      <c r="B45" s="141" t="s">
        <v>420</v>
      </c>
      <c r="C45" s="206" t="s">
        <v>209</v>
      </c>
      <c r="D45" s="131" t="s">
        <v>1500</v>
      </c>
      <c r="F45" s="130" t="s">
        <v>205</v>
      </c>
      <c r="G45" s="207">
        <v>10</v>
      </c>
      <c r="H45" s="74" t="s">
        <v>349</v>
      </c>
      <c r="I45" s="208" t="s">
        <v>205</v>
      </c>
      <c r="J45" s="173">
        <f t="shared" si="4"/>
        <v>61.092437480817821</v>
      </c>
      <c r="K45" s="208" t="s">
        <v>203</v>
      </c>
      <c r="L45" s="173">
        <f t="shared" si="5"/>
        <v>89.897000433601875</v>
      </c>
      <c r="M45" s="208" t="s">
        <v>222</v>
      </c>
      <c r="N45" s="173">
        <f t="shared" si="6"/>
        <v>34.845500650402819</v>
      </c>
      <c r="O45" s="174">
        <f t="shared" si="7"/>
        <v>185.83493856482249</v>
      </c>
      <c r="Q45" s="61" t="s">
        <v>36</v>
      </c>
      <c r="S45" s="303" t="s">
        <v>201</v>
      </c>
      <c r="T45" s="209" t="s">
        <v>217</v>
      </c>
      <c r="U45" s="210" t="s">
        <v>406</v>
      </c>
      <c r="V45" s="210" t="s">
        <v>1557</v>
      </c>
      <c r="W45" s="211" t="s">
        <v>56</v>
      </c>
      <c r="X45" s="209" t="s">
        <v>1552</v>
      </c>
      <c r="Y45" s="205" t="s">
        <v>202</v>
      </c>
      <c r="Z45" s="205" t="s">
        <v>201</v>
      </c>
      <c r="AA45" s="300" t="s">
        <v>202</v>
      </c>
    </row>
    <row r="46" spans="1:27" x14ac:dyDescent="0.2">
      <c r="A46" s="18">
        <v>44</v>
      </c>
      <c r="B46" s="141" t="s">
        <v>1303</v>
      </c>
      <c r="C46" s="206" t="s">
        <v>1570</v>
      </c>
      <c r="D46" s="131" t="s">
        <v>1571</v>
      </c>
      <c r="F46" s="130" t="s">
        <v>199</v>
      </c>
      <c r="G46" s="207">
        <v>18</v>
      </c>
      <c r="H46" s="74" t="s">
        <v>56</v>
      </c>
      <c r="I46" s="208" t="s">
        <v>226</v>
      </c>
      <c r="J46" s="173">
        <f t="shared" si="4"/>
        <v>47.693451841672953</v>
      </c>
      <c r="K46" s="208" t="s">
        <v>226</v>
      </c>
      <c r="L46" s="173">
        <f t="shared" si="5"/>
        <v>47.693451841672953</v>
      </c>
      <c r="M46" s="208" t="s">
        <v>206</v>
      </c>
      <c r="N46" s="173">
        <f t="shared" si="6"/>
        <v>87.17538992111912</v>
      </c>
      <c r="O46" s="174">
        <f t="shared" si="7"/>
        <v>182.56229360446503</v>
      </c>
      <c r="Q46" s="61" t="s">
        <v>36</v>
      </c>
      <c r="S46" s="303" t="s">
        <v>202</v>
      </c>
      <c r="T46" s="209" t="s">
        <v>243</v>
      </c>
      <c r="U46" s="210" t="s">
        <v>122</v>
      </c>
      <c r="V46" s="210" t="s">
        <v>1558</v>
      </c>
      <c r="W46" s="211" t="s">
        <v>56</v>
      </c>
      <c r="X46" s="209" t="s">
        <v>1542</v>
      </c>
      <c r="Y46" s="205" t="s">
        <v>222</v>
      </c>
      <c r="Z46" s="205" t="s">
        <v>206</v>
      </c>
      <c r="AA46" s="300" t="s">
        <v>200</v>
      </c>
    </row>
    <row r="47" spans="1:27" x14ac:dyDescent="0.2">
      <c r="A47" s="18">
        <v>45</v>
      </c>
      <c r="B47" s="141" t="s">
        <v>289</v>
      </c>
      <c r="C47" s="206" t="s">
        <v>290</v>
      </c>
      <c r="D47" s="131" t="s">
        <v>423</v>
      </c>
      <c r="F47" s="130" t="s">
        <v>204</v>
      </c>
      <c r="G47" s="207">
        <v>7</v>
      </c>
      <c r="H47" s="74" t="s">
        <v>1530</v>
      </c>
      <c r="I47" s="208" t="s">
        <v>204</v>
      </c>
      <c r="J47" s="173">
        <f t="shared" si="4"/>
        <v>50.163544641054756</v>
      </c>
      <c r="K47" s="208" t="s">
        <v>204</v>
      </c>
      <c r="L47" s="173">
        <f t="shared" si="5"/>
        <v>50.163544641054756</v>
      </c>
      <c r="M47" s="208" t="s">
        <v>203</v>
      </c>
      <c r="N47" s="173">
        <f t="shared" si="6"/>
        <v>69.29475957717186</v>
      </c>
      <c r="O47" s="174">
        <f t="shared" si="7"/>
        <v>169.62184885928139</v>
      </c>
      <c r="Q47" s="61" t="s">
        <v>36</v>
      </c>
      <c r="S47" s="303" t="s">
        <v>203</v>
      </c>
      <c r="T47" s="209" t="s">
        <v>1559</v>
      </c>
      <c r="U47" s="210" t="s">
        <v>1427</v>
      </c>
      <c r="V47" s="210" t="s">
        <v>1560</v>
      </c>
      <c r="W47" s="211" t="s">
        <v>56</v>
      </c>
      <c r="X47" s="209" t="s">
        <v>1524</v>
      </c>
      <c r="Y47" s="205" t="s">
        <v>204</v>
      </c>
      <c r="Z47" s="205" t="s">
        <v>222</v>
      </c>
      <c r="AA47" s="300" t="s">
        <v>203</v>
      </c>
    </row>
    <row r="48" spans="1:27" x14ac:dyDescent="0.2">
      <c r="A48" s="18">
        <v>46</v>
      </c>
      <c r="B48" s="141" t="s">
        <v>1598</v>
      </c>
      <c r="C48" s="206" t="s">
        <v>1599</v>
      </c>
      <c r="D48" s="131" t="s">
        <v>426</v>
      </c>
      <c r="F48" s="130" t="s">
        <v>222</v>
      </c>
      <c r="G48" s="207">
        <v>12</v>
      </c>
      <c r="H48" s="74" t="s">
        <v>57</v>
      </c>
      <c r="I48" s="208" t="s">
        <v>203</v>
      </c>
      <c r="J48" s="173">
        <f t="shared" si="4"/>
        <v>98.85606273598313</v>
      </c>
      <c r="K48" s="208" t="s">
        <v>206</v>
      </c>
      <c r="L48" s="173">
        <f t="shared" si="5"/>
        <v>61.704160301668395</v>
      </c>
      <c r="M48" s="208" t="s">
        <v>24</v>
      </c>
      <c r="N48" s="173">
        <f t="shared" si="6"/>
        <v>8.3333333333333321</v>
      </c>
      <c r="O48" s="174">
        <f t="shared" si="7"/>
        <v>168.89355637098487</v>
      </c>
      <c r="Q48" s="61" t="s">
        <v>36</v>
      </c>
      <c r="S48" s="303" t="s">
        <v>204</v>
      </c>
      <c r="T48" s="209" t="s">
        <v>1561</v>
      </c>
      <c r="U48" s="210" t="s">
        <v>1562</v>
      </c>
      <c r="V48" s="210" t="s">
        <v>1563</v>
      </c>
      <c r="W48" s="211" t="s">
        <v>56</v>
      </c>
      <c r="X48" s="209" t="s">
        <v>1564</v>
      </c>
      <c r="Y48" s="205" t="s">
        <v>223</v>
      </c>
      <c r="Z48" s="205" t="s">
        <v>205</v>
      </c>
      <c r="AA48" s="300" t="s">
        <v>204</v>
      </c>
    </row>
    <row r="49" spans="1:27" x14ac:dyDescent="0.2">
      <c r="A49" s="18">
        <v>47</v>
      </c>
      <c r="B49" s="141" t="s">
        <v>410</v>
      </c>
      <c r="C49" s="206" t="s">
        <v>249</v>
      </c>
      <c r="D49" s="131" t="s">
        <v>1573</v>
      </c>
      <c r="F49" s="130" t="s">
        <v>240</v>
      </c>
      <c r="G49" s="207">
        <v>18</v>
      </c>
      <c r="H49" s="74" t="s">
        <v>56</v>
      </c>
      <c r="I49" s="208" t="s">
        <v>205</v>
      </c>
      <c r="J49" s="173">
        <f t="shared" si="4"/>
        <v>96.07828495820533</v>
      </c>
      <c r="K49" s="208">
        <v>15</v>
      </c>
      <c r="L49" s="173">
        <f t="shared" si="5"/>
        <v>26.181284524603463</v>
      </c>
      <c r="M49" s="208" t="s">
        <v>239</v>
      </c>
      <c r="N49" s="173">
        <f t="shared" si="6"/>
        <v>40.399790973156797</v>
      </c>
      <c r="O49" s="174">
        <f t="shared" si="7"/>
        <v>162.65936045596558</v>
      </c>
      <c r="Q49" s="61" t="s">
        <v>36</v>
      </c>
      <c r="S49" s="303" t="s">
        <v>205</v>
      </c>
      <c r="T49" s="209" t="s">
        <v>588</v>
      </c>
      <c r="U49" s="210" t="s">
        <v>184</v>
      </c>
      <c r="V49" s="210" t="s">
        <v>1565</v>
      </c>
      <c r="W49" s="211" t="s">
        <v>56</v>
      </c>
      <c r="X49" s="209" t="s">
        <v>1549</v>
      </c>
      <c r="Y49" s="205" t="s">
        <v>201</v>
      </c>
      <c r="Z49" s="205" t="s">
        <v>223</v>
      </c>
      <c r="AA49" s="300" t="s">
        <v>240</v>
      </c>
    </row>
    <row r="50" spans="1:27" x14ac:dyDescent="0.2">
      <c r="A50" s="18">
        <v>48</v>
      </c>
      <c r="B50" s="141" t="s">
        <v>164</v>
      </c>
      <c r="C50" s="206" t="s">
        <v>165</v>
      </c>
      <c r="D50" s="131" t="s">
        <v>144</v>
      </c>
      <c r="F50" s="130" t="s">
        <v>205</v>
      </c>
      <c r="G50" s="207">
        <v>9</v>
      </c>
      <c r="H50" s="74" t="s">
        <v>34</v>
      </c>
      <c r="I50" s="208" t="s">
        <v>206</v>
      </c>
      <c r="J50" s="173">
        <f t="shared" si="4"/>
        <v>38.790556804586728</v>
      </c>
      <c r="K50" s="208" t="s">
        <v>205</v>
      </c>
      <c r="L50" s="173">
        <f t="shared" si="5"/>
        <v>53.249007397228503</v>
      </c>
      <c r="M50" s="208" t="s">
        <v>204</v>
      </c>
      <c r="N50" s="173">
        <f t="shared" si="6"/>
        <v>68.319180810720866</v>
      </c>
      <c r="O50" s="174">
        <f t="shared" si="7"/>
        <v>160.3587450125361</v>
      </c>
      <c r="Q50" s="61" t="s">
        <v>36</v>
      </c>
      <c r="S50" s="303" t="s">
        <v>206</v>
      </c>
      <c r="T50" s="209" t="s">
        <v>1566</v>
      </c>
      <c r="U50" s="210" t="s">
        <v>91</v>
      </c>
      <c r="V50" s="210" t="s">
        <v>1567</v>
      </c>
      <c r="W50" s="211" t="s">
        <v>56</v>
      </c>
      <c r="X50" s="209" t="s">
        <v>1549</v>
      </c>
      <c r="Y50" s="205" t="s">
        <v>199</v>
      </c>
      <c r="Z50" s="205" t="s">
        <v>202</v>
      </c>
      <c r="AA50" s="300" t="s">
        <v>223</v>
      </c>
    </row>
    <row r="51" spans="1:27" x14ac:dyDescent="0.2">
      <c r="A51" s="18">
        <v>49</v>
      </c>
      <c r="B51" s="141" t="s">
        <v>1521</v>
      </c>
      <c r="C51" s="206" t="s">
        <v>1522</v>
      </c>
      <c r="D51" s="131" t="s">
        <v>1523</v>
      </c>
      <c r="F51" s="130" t="s">
        <v>205</v>
      </c>
      <c r="G51" s="207">
        <v>8</v>
      </c>
      <c r="H51" s="74" t="s">
        <v>1006</v>
      </c>
      <c r="I51" s="208" t="s">
        <v>205</v>
      </c>
      <c r="J51" s="173">
        <f t="shared" si="4"/>
        <v>43.746936830414995</v>
      </c>
      <c r="K51" s="208" t="s">
        <v>205</v>
      </c>
      <c r="L51" s="173">
        <f t="shared" si="5"/>
        <v>43.746936830414995</v>
      </c>
      <c r="M51" s="208" t="s">
        <v>204</v>
      </c>
      <c r="N51" s="173">
        <f t="shared" si="6"/>
        <v>60.205999132796236</v>
      </c>
      <c r="O51" s="174">
        <f t="shared" si="7"/>
        <v>147.69987279362624</v>
      </c>
      <c r="Q51" s="61" t="s">
        <v>36</v>
      </c>
      <c r="S51" s="303" t="s">
        <v>222</v>
      </c>
      <c r="T51" s="209" t="s">
        <v>148</v>
      </c>
      <c r="U51" s="210" t="s">
        <v>308</v>
      </c>
      <c r="V51" s="210" t="s">
        <v>454</v>
      </c>
      <c r="W51" s="211" t="s">
        <v>56</v>
      </c>
      <c r="X51" s="209" t="s">
        <v>1554</v>
      </c>
      <c r="Y51" s="205" t="s">
        <v>203</v>
      </c>
      <c r="Z51" s="205" t="s">
        <v>204</v>
      </c>
      <c r="AA51" s="300" t="s">
        <v>227</v>
      </c>
    </row>
    <row r="52" spans="1:27" x14ac:dyDescent="0.2">
      <c r="A52" s="18">
        <v>50</v>
      </c>
      <c r="B52" s="141" t="s">
        <v>371</v>
      </c>
      <c r="C52" s="206" t="s">
        <v>252</v>
      </c>
      <c r="D52" s="131" t="s">
        <v>1502</v>
      </c>
      <c r="F52" s="130" t="s">
        <v>206</v>
      </c>
      <c r="G52" s="207">
        <v>10</v>
      </c>
      <c r="H52" s="74" t="s">
        <v>349</v>
      </c>
      <c r="I52" s="208" t="s">
        <v>206</v>
      </c>
      <c r="J52" s="173">
        <f t="shared" si="4"/>
        <v>47.745097999287161</v>
      </c>
      <c r="K52" s="208" t="s">
        <v>206</v>
      </c>
      <c r="L52" s="173">
        <f t="shared" si="5"/>
        <v>47.745097999287161</v>
      </c>
      <c r="M52" s="208" t="s">
        <v>206</v>
      </c>
      <c r="N52" s="173">
        <f t="shared" si="6"/>
        <v>47.745097999287161</v>
      </c>
      <c r="O52" s="174">
        <f t="shared" si="7"/>
        <v>143.23529399786148</v>
      </c>
      <c r="Q52" s="61" t="s">
        <v>36</v>
      </c>
      <c r="S52" s="303" t="s">
        <v>223</v>
      </c>
      <c r="T52" s="209" t="s">
        <v>424</v>
      </c>
      <c r="U52" s="210" t="s">
        <v>90</v>
      </c>
      <c r="V52" s="210" t="s">
        <v>1568</v>
      </c>
      <c r="W52" s="211" t="s">
        <v>56</v>
      </c>
      <c r="X52" s="209" t="s">
        <v>1569</v>
      </c>
      <c r="Y52" s="205" t="s">
        <v>206</v>
      </c>
      <c r="Z52" s="205" t="s">
        <v>203</v>
      </c>
      <c r="AA52" s="300">
        <v>17</v>
      </c>
    </row>
    <row r="53" spans="1:27" x14ac:dyDescent="0.2">
      <c r="A53" s="18">
        <v>51</v>
      </c>
      <c r="B53" s="141" t="s">
        <v>264</v>
      </c>
      <c r="C53" s="206" t="s">
        <v>126</v>
      </c>
      <c r="D53" s="131" t="s">
        <v>265</v>
      </c>
      <c r="F53" s="130" t="s">
        <v>226</v>
      </c>
      <c r="G53" s="207">
        <v>18</v>
      </c>
      <c r="H53" s="74" t="s">
        <v>56</v>
      </c>
      <c r="I53" s="208" t="s">
        <v>224</v>
      </c>
      <c r="J53" s="173">
        <f t="shared" si="4"/>
        <v>26.181284524603463</v>
      </c>
      <c r="K53" s="208" t="s">
        <v>196</v>
      </c>
      <c r="L53" s="173">
        <f t="shared" si="5"/>
        <v>19.224292789035729</v>
      </c>
      <c r="M53" s="208" t="s">
        <v>205</v>
      </c>
      <c r="N53" s="173">
        <f t="shared" si="6"/>
        <v>96.07828495820533</v>
      </c>
      <c r="O53" s="174">
        <f t="shared" si="7"/>
        <v>141.48386227184452</v>
      </c>
      <c r="Q53" s="61" t="s">
        <v>36</v>
      </c>
      <c r="S53" s="303" t="s">
        <v>199</v>
      </c>
      <c r="T53" s="209" t="s">
        <v>1303</v>
      </c>
      <c r="U53" s="210" t="s">
        <v>1570</v>
      </c>
      <c r="V53" s="210" t="s">
        <v>1571</v>
      </c>
      <c r="W53" s="211" t="s">
        <v>56</v>
      </c>
      <c r="X53" s="209" t="s">
        <v>1572</v>
      </c>
      <c r="Y53" s="205" t="s">
        <v>226</v>
      </c>
      <c r="Z53" s="205" t="s">
        <v>226</v>
      </c>
      <c r="AA53" s="300" t="s">
        <v>206</v>
      </c>
    </row>
    <row r="54" spans="1:27" x14ac:dyDescent="0.2">
      <c r="A54" s="18">
        <v>52</v>
      </c>
      <c r="B54" s="141" t="s">
        <v>1602</v>
      </c>
      <c r="C54" s="206" t="s">
        <v>1603</v>
      </c>
      <c r="D54" s="131" t="s">
        <v>1604</v>
      </c>
      <c r="F54" s="130" t="s">
        <v>203</v>
      </c>
      <c r="G54" s="207">
        <v>5</v>
      </c>
      <c r="H54" s="74" t="s">
        <v>293</v>
      </c>
      <c r="I54" s="208" t="s">
        <v>203</v>
      </c>
      <c r="J54" s="173">
        <f t="shared" si="4"/>
        <v>44.845500650402819</v>
      </c>
      <c r="K54" s="208" t="s">
        <v>203</v>
      </c>
      <c r="L54" s="173">
        <f t="shared" si="5"/>
        <v>44.845500650402819</v>
      </c>
      <c r="M54" s="208" t="s">
        <v>203</v>
      </c>
      <c r="N54" s="173">
        <f t="shared" si="6"/>
        <v>44.845500650402819</v>
      </c>
      <c r="O54" s="174">
        <f t="shared" si="7"/>
        <v>134.53650195120846</v>
      </c>
      <c r="Q54" s="61" t="s">
        <v>36</v>
      </c>
      <c r="S54" s="303" t="s">
        <v>240</v>
      </c>
      <c r="T54" s="209" t="s">
        <v>410</v>
      </c>
      <c r="U54" s="210" t="s">
        <v>249</v>
      </c>
      <c r="V54" s="210" t="s">
        <v>1573</v>
      </c>
      <c r="W54" s="211" t="s">
        <v>56</v>
      </c>
      <c r="X54" s="209" t="s">
        <v>1574</v>
      </c>
      <c r="Y54" s="205" t="s">
        <v>205</v>
      </c>
      <c r="Z54" s="205">
        <v>15</v>
      </c>
      <c r="AA54" s="300" t="s">
        <v>239</v>
      </c>
    </row>
    <row r="55" spans="1:27" x14ac:dyDescent="0.2">
      <c r="A55" s="18">
        <v>53</v>
      </c>
      <c r="B55" s="141" t="s">
        <v>418</v>
      </c>
      <c r="C55" s="206" t="s">
        <v>427</v>
      </c>
      <c r="D55" s="131" t="s">
        <v>428</v>
      </c>
      <c r="F55" s="130" t="s">
        <v>204</v>
      </c>
      <c r="G55" s="207">
        <v>7</v>
      </c>
      <c r="H55" s="74" t="s">
        <v>60</v>
      </c>
      <c r="I55" s="208" t="s">
        <v>204</v>
      </c>
      <c r="J55" s="173">
        <f t="shared" si="4"/>
        <v>50.163544641054756</v>
      </c>
      <c r="K55" s="208" t="s">
        <v>204</v>
      </c>
      <c r="L55" s="173">
        <f t="shared" si="5"/>
        <v>50.163544641054756</v>
      </c>
      <c r="M55" s="208" t="s">
        <v>205</v>
      </c>
      <c r="N55" s="173">
        <f t="shared" si="6"/>
        <v>31.91876805295923</v>
      </c>
      <c r="O55" s="174">
        <f t="shared" si="7"/>
        <v>132.24585733506873</v>
      </c>
      <c r="Q55" s="61" t="s">
        <v>36</v>
      </c>
      <c r="S55" s="303" t="s">
        <v>226</v>
      </c>
      <c r="T55" s="209" t="s">
        <v>264</v>
      </c>
      <c r="U55" s="210" t="s">
        <v>126</v>
      </c>
      <c r="V55" s="210" t="s">
        <v>265</v>
      </c>
      <c r="W55" s="211" t="s">
        <v>56</v>
      </c>
      <c r="X55" s="209" t="s">
        <v>1575</v>
      </c>
      <c r="Y55" s="205" t="s">
        <v>224</v>
      </c>
      <c r="Z55" s="205" t="s">
        <v>196</v>
      </c>
      <c r="AA55" s="300" t="s">
        <v>205</v>
      </c>
    </row>
    <row r="56" spans="1:27" x14ac:dyDescent="0.2">
      <c r="A56" s="18">
        <v>54</v>
      </c>
      <c r="B56" s="141" t="s">
        <v>192</v>
      </c>
      <c r="C56" s="206" t="s">
        <v>327</v>
      </c>
      <c r="D56" s="131" t="s">
        <v>328</v>
      </c>
      <c r="F56" s="130" t="s">
        <v>223</v>
      </c>
      <c r="G56" s="207">
        <v>12</v>
      </c>
      <c r="H56" s="74" t="s">
        <v>57</v>
      </c>
      <c r="I56" s="208" t="s">
        <v>206</v>
      </c>
      <c r="J56" s="173">
        <f t="shared" si="4"/>
        <v>61.704160301668395</v>
      </c>
      <c r="K56" s="208" t="s">
        <v>199</v>
      </c>
      <c r="L56" s="173">
        <f t="shared" si="5"/>
        <v>28.959062302381241</v>
      </c>
      <c r="M56" s="208" t="s">
        <v>199</v>
      </c>
      <c r="N56" s="173">
        <f t="shared" si="6"/>
        <v>28.959062302381241</v>
      </c>
      <c r="O56" s="174">
        <f t="shared" si="7"/>
        <v>119.62228490643088</v>
      </c>
      <c r="Q56" s="61" t="s">
        <v>36</v>
      </c>
      <c r="S56" s="303" t="s">
        <v>239</v>
      </c>
      <c r="T56" s="209" t="s">
        <v>244</v>
      </c>
      <c r="U56" s="210" t="s">
        <v>89</v>
      </c>
      <c r="V56" s="210" t="s">
        <v>1576</v>
      </c>
      <c r="W56" s="211" t="s">
        <v>56</v>
      </c>
      <c r="X56" s="209" t="s">
        <v>1577</v>
      </c>
      <c r="Y56" s="205" t="s">
        <v>240</v>
      </c>
      <c r="Z56" s="205">
        <v>16</v>
      </c>
      <c r="AA56" s="300">
        <v>13</v>
      </c>
    </row>
    <row r="57" spans="1:27" x14ac:dyDescent="0.2">
      <c r="A57" s="18">
        <v>55</v>
      </c>
      <c r="B57" s="141" t="s">
        <v>615</v>
      </c>
      <c r="C57" s="206" t="s">
        <v>561</v>
      </c>
      <c r="D57" s="131"/>
      <c r="F57" s="130" t="s">
        <v>199</v>
      </c>
      <c r="G57" s="207">
        <v>12</v>
      </c>
      <c r="H57" s="74" t="s">
        <v>57</v>
      </c>
      <c r="I57" s="208" t="s">
        <v>199</v>
      </c>
      <c r="J57" s="173">
        <f t="shared" si="4"/>
        <v>28.959062302381241</v>
      </c>
      <c r="K57" s="208" t="s">
        <v>222</v>
      </c>
      <c r="L57" s="173">
        <f t="shared" si="5"/>
        <v>50.471229619450732</v>
      </c>
      <c r="M57" s="208" t="s">
        <v>223</v>
      </c>
      <c r="N57" s="173">
        <f t="shared" si="6"/>
        <v>39.580270163748324</v>
      </c>
      <c r="O57" s="174">
        <f t="shared" si="7"/>
        <v>119.0105620855803</v>
      </c>
      <c r="Q57" s="61" t="s">
        <v>36</v>
      </c>
      <c r="S57" s="303" t="s">
        <v>227</v>
      </c>
      <c r="T57" s="209" t="s">
        <v>247</v>
      </c>
      <c r="U57" s="210" t="s">
        <v>123</v>
      </c>
      <c r="V57" s="210" t="s">
        <v>405</v>
      </c>
      <c r="W57" s="211" t="s">
        <v>56</v>
      </c>
      <c r="X57" s="209" t="s">
        <v>1578</v>
      </c>
      <c r="Y57" s="205" t="s">
        <v>225</v>
      </c>
      <c r="Z57" s="205" t="s">
        <v>227</v>
      </c>
      <c r="AA57" s="300" t="s">
        <v>199</v>
      </c>
    </row>
    <row r="58" spans="1:27" x14ac:dyDescent="0.2">
      <c r="A58" s="18">
        <v>56</v>
      </c>
      <c r="B58" s="141" t="s">
        <v>244</v>
      </c>
      <c r="C58" s="206" t="s">
        <v>89</v>
      </c>
      <c r="D58" s="131" t="s">
        <v>1576</v>
      </c>
      <c r="F58" s="130" t="s">
        <v>239</v>
      </c>
      <c r="G58" s="207">
        <v>18</v>
      </c>
      <c r="H58" s="74" t="s">
        <v>56</v>
      </c>
      <c r="I58" s="208" t="s">
        <v>240</v>
      </c>
      <c r="J58" s="173">
        <f t="shared" si="4"/>
        <v>55.138435441698498</v>
      </c>
      <c r="K58" s="208">
        <v>16</v>
      </c>
      <c r="L58" s="173">
        <f t="shared" si="5"/>
        <v>19.224292789035729</v>
      </c>
      <c r="M58" s="208">
        <v>13</v>
      </c>
      <c r="N58" s="173">
        <f t="shared" si="6"/>
        <v>40.399790973156797</v>
      </c>
      <c r="O58" s="174">
        <f t="shared" si="7"/>
        <v>114.76251920389103</v>
      </c>
      <c r="Q58" s="61" t="s">
        <v>36</v>
      </c>
      <c r="S58" s="303" t="s">
        <v>224</v>
      </c>
      <c r="T58" s="209" t="s">
        <v>404</v>
      </c>
      <c r="U58" s="210" t="s">
        <v>136</v>
      </c>
      <c r="V58" s="210" t="s">
        <v>1579</v>
      </c>
      <c r="W58" s="211" t="s">
        <v>56</v>
      </c>
      <c r="X58" s="209" t="s">
        <v>1580</v>
      </c>
      <c r="Y58" s="205" t="s">
        <v>239</v>
      </c>
      <c r="Z58" s="205" t="s">
        <v>239</v>
      </c>
      <c r="AA58" s="300" t="s">
        <v>196</v>
      </c>
    </row>
    <row r="59" spans="1:27" x14ac:dyDescent="0.2">
      <c r="A59" s="18">
        <v>57</v>
      </c>
      <c r="B59" s="141" t="s">
        <v>1543</v>
      </c>
      <c r="C59" s="206" t="s">
        <v>1544</v>
      </c>
      <c r="D59" s="131" t="s">
        <v>1545</v>
      </c>
      <c r="F59" s="130" t="s">
        <v>205</v>
      </c>
      <c r="G59" s="207">
        <v>7</v>
      </c>
      <c r="H59" s="74" t="s">
        <v>60</v>
      </c>
      <c r="I59" s="208" t="s">
        <v>205</v>
      </c>
      <c r="J59" s="173">
        <f t="shared" si="4"/>
        <v>31.91876805295923</v>
      </c>
      <c r="K59" s="208" t="s">
        <v>205</v>
      </c>
      <c r="L59" s="173">
        <f t="shared" si="5"/>
        <v>31.91876805295923</v>
      </c>
      <c r="M59" s="208" t="s">
        <v>204</v>
      </c>
      <c r="N59" s="173">
        <f t="shared" si="6"/>
        <v>50.163544641054756</v>
      </c>
      <c r="O59" s="174">
        <f t="shared" si="7"/>
        <v>114.00108074697322</v>
      </c>
      <c r="Q59" s="61" t="s">
        <v>36</v>
      </c>
      <c r="S59" s="303" t="s">
        <v>196</v>
      </c>
      <c r="T59" s="209" t="s">
        <v>362</v>
      </c>
      <c r="U59" s="210" t="s">
        <v>1581</v>
      </c>
      <c r="V59" s="210" t="s">
        <v>1582</v>
      </c>
      <c r="W59" s="211" t="s">
        <v>56</v>
      </c>
      <c r="X59" s="209" t="s">
        <v>1583</v>
      </c>
      <c r="Y59" s="205" t="s">
        <v>227</v>
      </c>
      <c r="Z59" s="205" t="s">
        <v>224</v>
      </c>
      <c r="AA59" s="300" t="s">
        <v>224</v>
      </c>
    </row>
    <row r="60" spans="1:27" x14ac:dyDescent="0.2">
      <c r="A60" s="18">
        <v>58</v>
      </c>
      <c r="B60" s="141" t="s">
        <v>592</v>
      </c>
      <c r="C60" s="206" t="s">
        <v>593</v>
      </c>
      <c r="D60" s="131" t="s">
        <v>594</v>
      </c>
      <c r="F60" s="130" t="s">
        <v>240</v>
      </c>
      <c r="G60" s="207">
        <v>12</v>
      </c>
      <c r="H60" s="74" t="s">
        <v>57</v>
      </c>
      <c r="I60" s="208" t="s">
        <v>226</v>
      </c>
      <c r="J60" s="173">
        <f t="shared" si="4"/>
        <v>8.3333333333333321</v>
      </c>
      <c r="K60" s="208" t="s">
        <v>223</v>
      </c>
      <c r="L60" s="173">
        <f t="shared" si="5"/>
        <v>39.580270163748324</v>
      </c>
      <c r="M60" s="208" t="s">
        <v>206</v>
      </c>
      <c r="N60" s="173">
        <f t="shared" si="6"/>
        <v>61.704160301668395</v>
      </c>
      <c r="O60" s="174">
        <f t="shared" si="7"/>
        <v>109.61776379875005</v>
      </c>
      <c r="Q60" s="61" t="s">
        <v>36</v>
      </c>
      <c r="S60" s="303" t="s">
        <v>225</v>
      </c>
      <c r="T60" s="209" t="s">
        <v>1584</v>
      </c>
      <c r="U60" s="210" t="s">
        <v>1441</v>
      </c>
      <c r="V60" s="210" t="s">
        <v>1585</v>
      </c>
      <c r="W60" s="211" t="s">
        <v>56</v>
      </c>
      <c r="X60" s="209" t="s">
        <v>1586</v>
      </c>
      <c r="Y60" s="205" t="s">
        <v>196</v>
      </c>
      <c r="Z60" s="205" t="s">
        <v>26</v>
      </c>
      <c r="AA60" s="300" t="s">
        <v>225</v>
      </c>
    </row>
    <row r="61" spans="1:27" x14ac:dyDescent="0.2">
      <c r="A61" s="18">
        <v>59</v>
      </c>
      <c r="B61" s="141" t="s">
        <v>247</v>
      </c>
      <c r="C61" s="206" t="s">
        <v>123</v>
      </c>
      <c r="D61" s="131" t="s">
        <v>405</v>
      </c>
      <c r="F61" s="130" t="s">
        <v>227</v>
      </c>
      <c r="G61" s="207">
        <v>18</v>
      </c>
      <c r="H61" s="74" t="s">
        <v>56</v>
      </c>
      <c r="I61" s="208" t="s">
        <v>225</v>
      </c>
      <c r="J61" s="173">
        <f t="shared" si="4"/>
        <v>12.352290297362718</v>
      </c>
      <c r="K61" s="208" t="s">
        <v>227</v>
      </c>
      <c r="L61" s="173">
        <f t="shared" si="5"/>
        <v>33.235001249031185</v>
      </c>
      <c r="M61" s="208" t="s">
        <v>199</v>
      </c>
      <c r="N61" s="173">
        <f t="shared" si="6"/>
        <v>62.763625255165302</v>
      </c>
      <c r="O61" s="174">
        <f t="shared" si="7"/>
        <v>108.35091680155921</v>
      </c>
      <c r="Q61" s="61" t="s">
        <v>36</v>
      </c>
      <c r="S61" s="303" t="s">
        <v>331</v>
      </c>
      <c r="T61" s="209" t="s">
        <v>624</v>
      </c>
      <c r="U61" s="210" t="s">
        <v>625</v>
      </c>
      <c r="V61" s="210" t="s">
        <v>1587</v>
      </c>
      <c r="W61" s="211" t="s">
        <v>56</v>
      </c>
      <c r="X61" s="209" t="s">
        <v>1588</v>
      </c>
      <c r="Y61" s="205" t="s">
        <v>331</v>
      </c>
      <c r="Z61" s="205" t="s">
        <v>225</v>
      </c>
      <c r="AA61" s="300" t="s">
        <v>331</v>
      </c>
    </row>
    <row r="62" spans="1:27" x14ac:dyDescent="0.2">
      <c r="A62" s="18">
        <v>60</v>
      </c>
      <c r="B62" s="141" t="s">
        <v>632</v>
      </c>
      <c r="C62" s="206" t="s">
        <v>440</v>
      </c>
      <c r="D62" s="131" t="s">
        <v>1504</v>
      </c>
      <c r="F62" s="130" t="s">
        <v>222</v>
      </c>
      <c r="G62" s="207">
        <v>10</v>
      </c>
      <c r="H62" s="74" t="s">
        <v>349</v>
      </c>
      <c r="I62" s="208">
        <v>11</v>
      </c>
      <c r="J62" s="173">
        <f t="shared" si="4"/>
        <v>-2.069634257911253</v>
      </c>
      <c r="K62" s="208" t="s">
        <v>222</v>
      </c>
      <c r="L62" s="173">
        <f t="shared" si="5"/>
        <v>34.845500650402819</v>
      </c>
      <c r="M62" s="208" t="s">
        <v>204</v>
      </c>
      <c r="N62" s="173">
        <f t="shared" si="6"/>
        <v>75.051499783199063</v>
      </c>
      <c r="O62" s="174">
        <f t="shared" si="7"/>
        <v>107.82736617569063</v>
      </c>
      <c r="Q62" s="61" t="s">
        <v>36</v>
      </c>
      <c r="S62" s="301" t="s">
        <v>200</v>
      </c>
      <c r="T62" s="212" t="s">
        <v>560</v>
      </c>
      <c r="U62" s="213" t="s">
        <v>561</v>
      </c>
      <c r="V62" s="213" t="s">
        <v>1484</v>
      </c>
      <c r="W62" s="214" t="s">
        <v>57</v>
      </c>
      <c r="X62" s="212" t="s">
        <v>1589</v>
      </c>
      <c r="Y62" s="215" t="s">
        <v>200</v>
      </c>
      <c r="Z62" s="215" t="s">
        <v>200</v>
      </c>
      <c r="AA62" s="302" t="s">
        <v>203</v>
      </c>
    </row>
    <row r="63" spans="1:27" x14ac:dyDescent="0.2">
      <c r="A63" s="18">
        <v>61</v>
      </c>
      <c r="B63" s="141" t="s">
        <v>404</v>
      </c>
      <c r="C63" s="206" t="s">
        <v>136</v>
      </c>
      <c r="D63" s="131" t="s">
        <v>1579</v>
      </c>
      <c r="F63" s="130" t="s">
        <v>224</v>
      </c>
      <c r="G63" s="207">
        <v>18</v>
      </c>
      <c r="H63" s="74" t="s">
        <v>56</v>
      </c>
      <c r="I63" s="208" t="s">
        <v>239</v>
      </c>
      <c r="J63" s="173">
        <f t="shared" si="4"/>
        <v>40.399790973156797</v>
      </c>
      <c r="K63" s="208" t="s">
        <v>239</v>
      </c>
      <c r="L63" s="173">
        <f t="shared" si="5"/>
        <v>40.399790973156797</v>
      </c>
      <c r="M63" s="208" t="s">
        <v>196</v>
      </c>
      <c r="N63" s="173">
        <f t="shared" si="6"/>
        <v>19.224292789035729</v>
      </c>
      <c r="O63" s="174">
        <f t="shared" si="7"/>
        <v>100.02387473534932</v>
      </c>
      <c r="Q63" s="61" t="s">
        <v>36</v>
      </c>
      <c r="S63" s="301" t="s">
        <v>201</v>
      </c>
      <c r="T63" s="212" t="s">
        <v>306</v>
      </c>
      <c r="U63" s="213" t="s">
        <v>307</v>
      </c>
      <c r="V63" s="213" t="s">
        <v>1590</v>
      </c>
      <c r="W63" s="214" t="s">
        <v>57</v>
      </c>
      <c r="X63" s="212" t="s">
        <v>1591</v>
      </c>
      <c r="Y63" s="215" t="s">
        <v>201</v>
      </c>
      <c r="Z63" s="215">
        <v>2.5</v>
      </c>
      <c r="AA63" s="302" t="s">
        <v>202</v>
      </c>
    </row>
    <row r="64" spans="1:27" x14ac:dyDescent="0.2">
      <c r="A64" s="18">
        <v>62</v>
      </c>
      <c r="B64" s="141" t="s">
        <v>232</v>
      </c>
      <c r="C64" s="206" t="s">
        <v>134</v>
      </c>
      <c r="D64" s="131" t="s">
        <v>1538</v>
      </c>
      <c r="F64" s="130" t="s">
        <v>205</v>
      </c>
      <c r="G64" s="207">
        <v>7</v>
      </c>
      <c r="H64" s="74" t="s">
        <v>1530</v>
      </c>
      <c r="I64" s="208" t="s">
        <v>205</v>
      </c>
      <c r="J64" s="173">
        <f t="shared" si="4"/>
        <v>31.91876805295923</v>
      </c>
      <c r="K64" s="208" t="s">
        <v>206</v>
      </c>
      <c r="L64" s="173">
        <f t="shared" si="5"/>
        <v>14.285714285714285</v>
      </c>
      <c r="M64" s="208" t="s">
        <v>204</v>
      </c>
      <c r="N64" s="173">
        <f t="shared" si="6"/>
        <v>50.163544641054756</v>
      </c>
      <c r="O64" s="174">
        <f t="shared" si="7"/>
        <v>96.36802697972827</v>
      </c>
      <c r="Q64" s="61" t="s">
        <v>36</v>
      </c>
      <c r="S64" s="301" t="s">
        <v>202</v>
      </c>
      <c r="T64" s="212" t="s">
        <v>618</v>
      </c>
      <c r="U64" s="213" t="s">
        <v>154</v>
      </c>
      <c r="V64" s="213" t="s">
        <v>1592</v>
      </c>
      <c r="W64" s="214" t="s">
        <v>57</v>
      </c>
      <c r="X64" s="212" t="s">
        <v>1537</v>
      </c>
      <c r="Y64" s="215" t="s">
        <v>222</v>
      </c>
      <c r="Z64" s="215" t="s">
        <v>202</v>
      </c>
      <c r="AA64" s="302" t="s">
        <v>200</v>
      </c>
    </row>
    <row r="65" spans="1:27" x14ac:dyDescent="0.2">
      <c r="A65" s="18">
        <v>63</v>
      </c>
      <c r="B65" s="141" t="s">
        <v>143</v>
      </c>
      <c r="C65" s="206" t="s">
        <v>106</v>
      </c>
      <c r="D65" s="131" t="s">
        <v>166</v>
      </c>
      <c r="F65" s="130" t="s">
        <v>206</v>
      </c>
      <c r="G65" s="207">
        <v>9</v>
      </c>
      <c r="H65" s="74" t="s">
        <v>34</v>
      </c>
      <c r="I65" s="208" t="s">
        <v>205</v>
      </c>
      <c r="J65" s="173">
        <f t="shared" si="4"/>
        <v>53.249007397228503</v>
      </c>
      <c r="K65" s="208" t="s">
        <v>206</v>
      </c>
      <c r="L65" s="173">
        <f t="shared" si="5"/>
        <v>38.790556804586728</v>
      </c>
      <c r="M65" s="208">
        <v>10</v>
      </c>
      <c r="N65" s="173">
        <f t="shared" si="6"/>
        <v>-2.2878745280337558</v>
      </c>
      <c r="O65" s="174">
        <f t="shared" si="7"/>
        <v>89.751689673781485</v>
      </c>
      <c r="Q65" s="61" t="s">
        <v>36</v>
      </c>
      <c r="S65" s="301" t="s">
        <v>203</v>
      </c>
      <c r="T65" s="212" t="s">
        <v>637</v>
      </c>
      <c r="U65" s="213" t="s">
        <v>1466</v>
      </c>
      <c r="V65" s="213" t="s">
        <v>1593</v>
      </c>
      <c r="W65" s="214" t="s">
        <v>57</v>
      </c>
      <c r="X65" s="212" t="s">
        <v>1520</v>
      </c>
      <c r="Y65" s="215" t="s">
        <v>205</v>
      </c>
      <c r="Z65" s="215" t="s">
        <v>201</v>
      </c>
      <c r="AA65" s="302" t="s">
        <v>204</v>
      </c>
    </row>
    <row r="66" spans="1:27" x14ac:dyDescent="0.2">
      <c r="A66" s="18">
        <v>64</v>
      </c>
      <c r="B66" s="141" t="s">
        <v>545</v>
      </c>
      <c r="C66" s="206" t="s">
        <v>546</v>
      </c>
      <c r="D66" s="131" t="s">
        <v>583</v>
      </c>
      <c r="F66" s="130" t="s">
        <v>222</v>
      </c>
      <c r="G66" s="207">
        <v>9</v>
      </c>
      <c r="H66" s="74" t="s">
        <v>34</v>
      </c>
      <c r="I66" s="208" t="s">
        <v>222</v>
      </c>
      <c r="J66" s="173">
        <f t="shared" si="4"/>
        <v>24.779848344591286</v>
      </c>
      <c r="K66" s="208" t="s">
        <v>222</v>
      </c>
      <c r="L66" s="173">
        <f t="shared" si="5"/>
        <v>24.779848344591286</v>
      </c>
      <c r="M66" s="208" t="s">
        <v>206</v>
      </c>
      <c r="N66" s="173">
        <f t="shared" si="6"/>
        <v>38.790556804586728</v>
      </c>
      <c r="O66" s="174">
        <f t="shared" si="7"/>
        <v>88.350253493769301</v>
      </c>
      <c r="Q66" s="61" t="s">
        <v>36</v>
      </c>
      <c r="S66" s="301" t="s">
        <v>204</v>
      </c>
      <c r="T66" s="212" t="s">
        <v>1594</v>
      </c>
      <c r="U66" s="213" t="s">
        <v>1456</v>
      </c>
      <c r="V66" s="213" t="s">
        <v>1595</v>
      </c>
      <c r="W66" s="214" t="s">
        <v>57</v>
      </c>
      <c r="X66" s="212" t="s">
        <v>1520</v>
      </c>
      <c r="Y66" s="215" t="s">
        <v>202</v>
      </c>
      <c r="Z66" s="215" t="s">
        <v>203</v>
      </c>
      <c r="AA66" s="302" t="s">
        <v>205</v>
      </c>
    </row>
    <row r="67" spans="1:27" x14ac:dyDescent="0.2">
      <c r="A67" s="18">
        <v>65</v>
      </c>
      <c r="B67" s="141" t="s">
        <v>362</v>
      </c>
      <c r="C67" s="206" t="s">
        <v>1581</v>
      </c>
      <c r="D67" s="131" t="s">
        <v>1582</v>
      </c>
      <c r="F67" s="130" t="s">
        <v>196</v>
      </c>
      <c r="G67" s="207">
        <v>18</v>
      </c>
      <c r="H67" s="74" t="s">
        <v>56</v>
      </c>
      <c r="I67" s="208" t="s">
        <v>227</v>
      </c>
      <c r="J67" s="173">
        <f t="shared" ref="J67:J98" si="8">IF(OR(I67="DSQ",I67="RAF",I67="DNC",I67="DPG"),0,IF(OR(I67="DNS",I67="DNF"),100*(($G67-$G67+1)/$G67)+50*(LOG($G67/$G67)),100*(($G67-I67+1)/$G67)+50*(LOG($G67/I67))))</f>
        <v>33.235001249031185</v>
      </c>
      <c r="K67" s="208" t="s">
        <v>224</v>
      </c>
      <c r="L67" s="173">
        <f t="shared" ref="L67:L98" si="9">IF(OR(K67="DSQ",K67="RAF",K67="DNC",K67="DPG"),0,IF(OR(K67="DNS",K67="DNF"),100*(($G67-$G67+1)/$G67)+50*(LOG($G67/$G67)),100*(($G67-K67+1)/$G67)+50*(LOG($G67/K67))))</f>
        <v>26.181284524603463</v>
      </c>
      <c r="M67" s="208" t="s">
        <v>224</v>
      </c>
      <c r="N67" s="173">
        <f t="shared" ref="N67:N98" si="10">IF(OR(M67="DSQ",M67="RAF",M67="DNC",M67="DPG"),0,IF(OR(M67="DNS",M67="DNF"),100*(($G67-$G67+1)/$G67)+50*(LOG($G67/$G67)),100*(($G67-M67+1)/$G67)+50*(LOG($G67/M67))))</f>
        <v>26.181284524603463</v>
      </c>
      <c r="O67" s="174">
        <f t="shared" ref="O67:O98" si="11">J67+L67+N67</f>
        <v>85.597570298238111</v>
      </c>
      <c r="Q67" s="61" t="s">
        <v>36</v>
      </c>
      <c r="S67" s="301" t="s">
        <v>205</v>
      </c>
      <c r="T67" s="212" t="s">
        <v>110</v>
      </c>
      <c r="U67" s="213" t="s">
        <v>112</v>
      </c>
      <c r="V67" s="213" t="s">
        <v>128</v>
      </c>
      <c r="W67" s="214" t="s">
        <v>57</v>
      </c>
      <c r="X67" s="212" t="s">
        <v>1501</v>
      </c>
      <c r="Y67" s="215" t="s">
        <v>204</v>
      </c>
      <c r="Z67" s="215" t="s">
        <v>204</v>
      </c>
      <c r="AA67" s="302" t="s">
        <v>222</v>
      </c>
    </row>
    <row r="68" spans="1:27" x14ac:dyDescent="0.2">
      <c r="A68" s="18">
        <v>66</v>
      </c>
      <c r="B68" s="141" t="s">
        <v>1485</v>
      </c>
      <c r="C68" s="206" t="s">
        <v>1345</v>
      </c>
      <c r="D68" s="131" t="s">
        <v>1525</v>
      </c>
      <c r="F68" s="130" t="s">
        <v>206</v>
      </c>
      <c r="G68" s="207">
        <v>8</v>
      </c>
      <c r="H68" s="74" t="s">
        <v>1006</v>
      </c>
      <c r="I68" s="208" t="s">
        <v>206</v>
      </c>
      <c r="J68" s="173">
        <f t="shared" si="8"/>
        <v>27.899597348884335</v>
      </c>
      <c r="K68" s="208" t="s">
        <v>206</v>
      </c>
      <c r="L68" s="173">
        <f t="shared" si="9"/>
        <v>27.899597348884335</v>
      </c>
      <c r="M68" s="208" t="s">
        <v>206</v>
      </c>
      <c r="N68" s="173">
        <f t="shared" si="10"/>
        <v>27.899597348884335</v>
      </c>
      <c r="O68" s="174">
        <f t="shared" si="11"/>
        <v>83.698792046653011</v>
      </c>
      <c r="Q68" s="61" t="s">
        <v>36</v>
      </c>
      <c r="S68" s="301" t="s">
        <v>206</v>
      </c>
      <c r="T68" s="212" t="s">
        <v>425</v>
      </c>
      <c r="U68" s="213" t="s">
        <v>250</v>
      </c>
      <c r="V68" s="213" t="s">
        <v>1596</v>
      </c>
      <c r="W68" s="214" t="s">
        <v>57</v>
      </c>
      <c r="X68" s="212" t="s">
        <v>1597</v>
      </c>
      <c r="Y68" s="215" t="s">
        <v>240</v>
      </c>
      <c r="Z68" s="215" t="s">
        <v>205</v>
      </c>
      <c r="AA68" s="302" t="s">
        <v>201</v>
      </c>
    </row>
    <row r="69" spans="1:27" x14ac:dyDescent="0.2">
      <c r="A69" s="18">
        <v>67</v>
      </c>
      <c r="B69" s="141" t="s">
        <v>207</v>
      </c>
      <c r="C69" s="206" t="s">
        <v>193</v>
      </c>
      <c r="D69" s="131" t="s">
        <v>617</v>
      </c>
      <c r="F69" s="130" t="s">
        <v>226</v>
      </c>
      <c r="G69" s="207">
        <v>12</v>
      </c>
      <c r="H69" s="74" t="s">
        <v>57</v>
      </c>
      <c r="I69" s="208" t="s">
        <v>223</v>
      </c>
      <c r="J69" s="173">
        <f t="shared" si="8"/>
        <v>39.580270163748324</v>
      </c>
      <c r="K69" s="208" t="s">
        <v>240</v>
      </c>
      <c r="L69" s="173">
        <f t="shared" si="9"/>
        <v>18.556094711136652</v>
      </c>
      <c r="M69" s="208" t="s">
        <v>240</v>
      </c>
      <c r="N69" s="173">
        <f t="shared" si="10"/>
        <v>18.556094711136652</v>
      </c>
      <c r="O69" s="174">
        <f t="shared" si="11"/>
        <v>76.692459586021627</v>
      </c>
      <c r="Q69" s="61" t="s">
        <v>36</v>
      </c>
      <c r="S69" s="301" t="s">
        <v>222</v>
      </c>
      <c r="T69" s="212" t="s">
        <v>1598</v>
      </c>
      <c r="U69" s="213" t="s">
        <v>1599</v>
      </c>
      <c r="V69" s="213" t="s">
        <v>426</v>
      </c>
      <c r="W69" s="214" t="s">
        <v>57</v>
      </c>
      <c r="X69" s="212" t="s">
        <v>1505</v>
      </c>
      <c r="Y69" s="215" t="s">
        <v>203</v>
      </c>
      <c r="Z69" s="215" t="s">
        <v>206</v>
      </c>
      <c r="AA69" s="302" t="s">
        <v>24</v>
      </c>
    </row>
    <row r="70" spans="1:27" x14ac:dyDescent="0.2">
      <c r="A70" s="18">
        <v>68</v>
      </c>
      <c r="B70" s="141" t="s">
        <v>1605</v>
      </c>
      <c r="C70" s="206" t="s">
        <v>1606</v>
      </c>
      <c r="D70" s="131" t="s">
        <v>1607</v>
      </c>
      <c r="F70" s="130" t="s">
        <v>204</v>
      </c>
      <c r="G70" s="207">
        <v>5</v>
      </c>
      <c r="H70" s="74" t="s">
        <v>293</v>
      </c>
      <c r="I70" s="208" t="s">
        <v>204</v>
      </c>
      <c r="J70" s="173">
        <f t="shared" si="8"/>
        <v>20</v>
      </c>
      <c r="K70" s="208" t="s">
        <v>204</v>
      </c>
      <c r="L70" s="173">
        <f t="shared" si="9"/>
        <v>20</v>
      </c>
      <c r="M70" s="208" t="s">
        <v>204</v>
      </c>
      <c r="N70" s="173">
        <f t="shared" si="10"/>
        <v>20</v>
      </c>
      <c r="O70" s="174">
        <f t="shared" si="11"/>
        <v>60</v>
      </c>
      <c r="Q70" s="61" t="s">
        <v>36</v>
      </c>
      <c r="S70" s="301" t="s">
        <v>223</v>
      </c>
      <c r="T70" s="212" t="s">
        <v>192</v>
      </c>
      <c r="U70" s="213" t="s">
        <v>327</v>
      </c>
      <c r="V70" s="213" t="s">
        <v>328</v>
      </c>
      <c r="W70" s="214" t="s">
        <v>57</v>
      </c>
      <c r="X70" s="212" t="s">
        <v>1555</v>
      </c>
      <c r="Y70" s="215" t="s">
        <v>206</v>
      </c>
      <c r="Z70" s="215" t="s">
        <v>199</v>
      </c>
      <c r="AA70" s="302" t="s">
        <v>199</v>
      </c>
    </row>
    <row r="71" spans="1:27" x14ac:dyDescent="0.2">
      <c r="A71" s="18">
        <v>69</v>
      </c>
      <c r="B71" s="141" t="s">
        <v>1506</v>
      </c>
      <c r="C71" s="206" t="s">
        <v>1507</v>
      </c>
      <c r="D71" s="131" t="s">
        <v>1508</v>
      </c>
      <c r="F71" s="130" t="s">
        <v>223</v>
      </c>
      <c r="G71" s="207">
        <v>10</v>
      </c>
      <c r="H71" s="74" t="s">
        <v>349</v>
      </c>
      <c r="I71" s="208" t="s">
        <v>222</v>
      </c>
      <c r="J71" s="173">
        <f t="shared" si="8"/>
        <v>34.845500650402819</v>
      </c>
      <c r="K71" s="208" t="s">
        <v>24</v>
      </c>
      <c r="L71" s="173">
        <f t="shared" si="9"/>
        <v>10</v>
      </c>
      <c r="M71" s="208" t="s">
        <v>24</v>
      </c>
      <c r="N71" s="173">
        <f t="shared" si="10"/>
        <v>10</v>
      </c>
      <c r="O71" s="174">
        <f t="shared" si="11"/>
        <v>54.845500650402819</v>
      </c>
      <c r="Q71" s="61" t="s">
        <v>36</v>
      </c>
      <c r="S71" s="301" t="s">
        <v>199</v>
      </c>
      <c r="T71" s="212" t="s">
        <v>615</v>
      </c>
      <c r="U71" s="213" t="s">
        <v>561</v>
      </c>
      <c r="V71" s="213"/>
      <c r="W71" s="214" t="s">
        <v>57</v>
      </c>
      <c r="X71" s="212" t="s">
        <v>1555</v>
      </c>
      <c r="Y71" s="215" t="s">
        <v>199</v>
      </c>
      <c r="Z71" s="215" t="s">
        <v>222</v>
      </c>
      <c r="AA71" s="302" t="s">
        <v>223</v>
      </c>
    </row>
    <row r="72" spans="1:27" x14ac:dyDescent="0.2">
      <c r="A72" s="18">
        <v>70</v>
      </c>
      <c r="B72" s="141" t="s">
        <v>227</v>
      </c>
      <c r="C72" s="206" t="s">
        <v>1539</v>
      </c>
      <c r="D72" s="131" t="s">
        <v>1540</v>
      </c>
      <c r="F72" s="130" t="s">
        <v>206</v>
      </c>
      <c r="G72" s="207">
        <v>7</v>
      </c>
      <c r="H72" s="74" t="s">
        <v>1530</v>
      </c>
      <c r="I72" s="208" t="s">
        <v>206</v>
      </c>
      <c r="J72" s="173">
        <f t="shared" si="8"/>
        <v>14.285714285714285</v>
      </c>
      <c r="K72" s="208" t="s">
        <v>205</v>
      </c>
      <c r="L72" s="173">
        <f t="shared" si="9"/>
        <v>31.91876805295923</v>
      </c>
      <c r="M72" s="208">
        <v>8</v>
      </c>
      <c r="N72" s="173">
        <f t="shared" si="10"/>
        <v>-2.8995973488843378</v>
      </c>
      <c r="O72" s="174">
        <f t="shared" si="11"/>
        <v>43.30488498978918</v>
      </c>
      <c r="Q72" s="61" t="s">
        <v>36</v>
      </c>
      <c r="S72" s="301" t="s">
        <v>240</v>
      </c>
      <c r="T72" s="212" t="s">
        <v>592</v>
      </c>
      <c r="U72" s="213" t="s">
        <v>593</v>
      </c>
      <c r="V72" s="213" t="s">
        <v>594</v>
      </c>
      <c r="W72" s="214" t="s">
        <v>57</v>
      </c>
      <c r="X72" s="212" t="s">
        <v>1569</v>
      </c>
      <c r="Y72" s="215" t="s">
        <v>226</v>
      </c>
      <c r="Z72" s="215" t="s">
        <v>223</v>
      </c>
      <c r="AA72" s="302" t="s">
        <v>206</v>
      </c>
    </row>
    <row r="73" spans="1:27" x14ac:dyDescent="0.2">
      <c r="A73" s="18">
        <v>71</v>
      </c>
      <c r="B73" s="141" t="s">
        <v>1546</v>
      </c>
      <c r="C73" s="206" t="s">
        <v>1547</v>
      </c>
      <c r="D73" s="131" t="s">
        <v>1548</v>
      </c>
      <c r="F73" s="130" t="s">
        <v>206</v>
      </c>
      <c r="G73" s="207">
        <v>7</v>
      </c>
      <c r="H73" s="74" t="s">
        <v>60</v>
      </c>
      <c r="I73" s="208" t="s">
        <v>24</v>
      </c>
      <c r="J73" s="173">
        <f t="shared" si="8"/>
        <v>14.285714285714285</v>
      </c>
      <c r="K73" s="208" t="s">
        <v>206</v>
      </c>
      <c r="L73" s="173">
        <f t="shared" si="9"/>
        <v>14.285714285714285</v>
      </c>
      <c r="M73" s="208" t="s">
        <v>206</v>
      </c>
      <c r="N73" s="173">
        <f t="shared" si="10"/>
        <v>14.285714285714285</v>
      </c>
      <c r="O73" s="174">
        <f t="shared" si="11"/>
        <v>42.857142857142854</v>
      </c>
      <c r="Q73" s="61" t="s">
        <v>36</v>
      </c>
      <c r="S73" s="301" t="s">
        <v>226</v>
      </c>
      <c r="T73" s="212" t="s">
        <v>207</v>
      </c>
      <c r="U73" s="213" t="s">
        <v>193</v>
      </c>
      <c r="V73" s="213" t="s">
        <v>617</v>
      </c>
      <c r="W73" s="214" t="s">
        <v>57</v>
      </c>
      <c r="X73" s="212" t="s">
        <v>1572</v>
      </c>
      <c r="Y73" s="215" t="s">
        <v>223</v>
      </c>
      <c r="Z73" s="215" t="s">
        <v>240</v>
      </c>
      <c r="AA73" s="302" t="s">
        <v>240</v>
      </c>
    </row>
    <row r="74" spans="1:27" x14ac:dyDescent="0.2">
      <c r="A74" s="18">
        <v>72</v>
      </c>
      <c r="B74" s="141" t="s">
        <v>609</v>
      </c>
      <c r="C74" s="206" t="s">
        <v>188</v>
      </c>
      <c r="D74" s="131" t="s">
        <v>1526</v>
      </c>
      <c r="F74" s="130" t="s">
        <v>222</v>
      </c>
      <c r="G74" s="207">
        <v>8</v>
      </c>
      <c r="H74" s="74" t="s">
        <v>1006</v>
      </c>
      <c r="I74" s="208" t="s">
        <v>222</v>
      </c>
      <c r="J74" s="173">
        <f t="shared" si="8"/>
        <v>12.5</v>
      </c>
      <c r="K74" s="208" t="s">
        <v>24</v>
      </c>
      <c r="L74" s="173">
        <f t="shared" si="9"/>
        <v>12.5</v>
      </c>
      <c r="M74" s="208" t="s">
        <v>222</v>
      </c>
      <c r="N74" s="173">
        <f t="shared" si="10"/>
        <v>12.5</v>
      </c>
      <c r="O74" s="174">
        <f t="shared" si="11"/>
        <v>37.5</v>
      </c>
      <c r="Q74" s="61" t="s">
        <v>293</v>
      </c>
      <c r="S74" s="303" t="s">
        <v>200</v>
      </c>
      <c r="T74" s="209" t="s">
        <v>109</v>
      </c>
      <c r="U74" s="210" t="s">
        <v>233</v>
      </c>
      <c r="V74" s="210" t="s">
        <v>1600</v>
      </c>
      <c r="W74" s="211" t="s">
        <v>293</v>
      </c>
      <c r="X74" s="209" t="s">
        <v>1492</v>
      </c>
      <c r="Y74" s="205" t="s">
        <v>200</v>
      </c>
      <c r="Z74" s="205" t="s">
        <v>202</v>
      </c>
      <c r="AA74" s="300" t="s">
        <v>200</v>
      </c>
    </row>
    <row r="75" spans="1:27" x14ac:dyDescent="0.2">
      <c r="A75" s="18">
        <v>73</v>
      </c>
      <c r="B75" s="141" t="s">
        <v>153</v>
      </c>
      <c r="C75" s="206" t="s">
        <v>76</v>
      </c>
      <c r="D75" s="131" t="s">
        <v>131</v>
      </c>
      <c r="F75" s="130" t="s">
        <v>223</v>
      </c>
      <c r="G75" s="207">
        <v>9</v>
      </c>
      <c r="H75" s="74" t="s">
        <v>34</v>
      </c>
      <c r="I75" s="208" t="s">
        <v>223</v>
      </c>
      <c r="J75" s="173">
        <f t="shared" si="8"/>
        <v>11.111111111111111</v>
      </c>
      <c r="K75" s="208" t="s">
        <v>223</v>
      </c>
      <c r="L75" s="173">
        <f t="shared" si="9"/>
        <v>11.111111111111111</v>
      </c>
      <c r="M75" s="208" t="s">
        <v>223</v>
      </c>
      <c r="N75" s="173">
        <f t="shared" si="10"/>
        <v>11.111111111111111</v>
      </c>
      <c r="O75" s="174">
        <f t="shared" si="11"/>
        <v>33.333333333333329</v>
      </c>
      <c r="Q75" s="61" t="s">
        <v>293</v>
      </c>
      <c r="S75" s="303" t="s">
        <v>201</v>
      </c>
      <c r="T75" s="209" t="s">
        <v>585</v>
      </c>
      <c r="U75" s="210" t="s">
        <v>296</v>
      </c>
      <c r="V75" s="210" t="s">
        <v>1601</v>
      </c>
      <c r="W75" s="211" t="s">
        <v>293</v>
      </c>
      <c r="X75" s="209" t="s">
        <v>1492</v>
      </c>
      <c r="Y75" s="205" t="s">
        <v>201</v>
      </c>
      <c r="Z75" s="205" t="s">
        <v>200</v>
      </c>
      <c r="AA75" s="300" t="s">
        <v>201</v>
      </c>
    </row>
    <row r="76" spans="1:27" x14ac:dyDescent="0.2">
      <c r="A76" s="18">
        <v>74</v>
      </c>
      <c r="B76" s="141" t="s">
        <v>1584</v>
      </c>
      <c r="C76" s="206" t="s">
        <v>1441</v>
      </c>
      <c r="D76" s="131" t="s">
        <v>1585</v>
      </c>
      <c r="F76" s="130" t="s">
        <v>225</v>
      </c>
      <c r="G76" s="207">
        <v>18</v>
      </c>
      <c r="H76" s="74" t="s">
        <v>56</v>
      </c>
      <c r="I76" s="208" t="s">
        <v>196</v>
      </c>
      <c r="J76" s="173">
        <f t="shared" si="8"/>
        <v>19.224292789035729</v>
      </c>
      <c r="K76" s="208" t="s">
        <v>26</v>
      </c>
      <c r="L76" s="173">
        <f t="shared" si="9"/>
        <v>0</v>
      </c>
      <c r="M76" s="208" t="s">
        <v>225</v>
      </c>
      <c r="N76" s="173">
        <f t="shared" si="10"/>
        <v>12.352290297362718</v>
      </c>
      <c r="O76" s="174">
        <f t="shared" si="11"/>
        <v>31.576583086398447</v>
      </c>
      <c r="Q76" s="61" t="s">
        <v>293</v>
      </c>
      <c r="S76" s="303" t="s">
        <v>202</v>
      </c>
      <c r="T76" s="209" t="s">
        <v>297</v>
      </c>
      <c r="U76" s="210" t="s">
        <v>139</v>
      </c>
      <c r="V76" s="210" t="s">
        <v>129</v>
      </c>
      <c r="W76" s="211" t="s">
        <v>293</v>
      </c>
      <c r="X76" s="209" t="s">
        <v>1552</v>
      </c>
      <c r="Y76" s="205" t="s">
        <v>202</v>
      </c>
      <c r="Z76" s="205" t="s">
        <v>201</v>
      </c>
      <c r="AA76" s="300" t="s">
        <v>202</v>
      </c>
    </row>
    <row r="77" spans="1:27" x14ac:dyDescent="0.2">
      <c r="A77" s="18">
        <v>75</v>
      </c>
      <c r="B77" s="141" t="s">
        <v>1510</v>
      </c>
      <c r="C77" s="206" t="s">
        <v>87</v>
      </c>
      <c r="D77" s="131" t="s">
        <v>635</v>
      </c>
      <c r="F77" s="130" t="s">
        <v>199</v>
      </c>
      <c r="G77" s="207">
        <v>10</v>
      </c>
      <c r="H77" s="74" t="s">
        <v>349</v>
      </c>
      <c r="I77" s="208" t="s">
        <v>24</v>
      </c>
      <c r="J77" s="173">
        <f t="shared" si="8"/>
        <v>10</v>
      </c>
      <c r="K77" s="208" t="s">
        <v>24</v>
      </c>
      <c r="L77" s="173">
        <f t="shared" si="9"/>
        <v>10</v>
      </c>
      <c r="M77" s="208" t="s">
        <v>24</v>
      </c>
      <c r="N77" s="173">
        <f t="shared" si="10"/>
        <v>10</v>
      </c>
      <c r="O77" s="174">
        <f t="shared" si="11"/>
        <v>30</v>
      </c>
      <c r="Q77" s="61" t="s">
        <v>293</v>
      </c>
      <c r="S77" s="303" t="s">
        <v>203</v>
      </c>
      <c r="T77" s="209" t="s">
        <v>1602</v>
      </c>
      <c r="U77" s="210" t="s">
        <v>1603</v>
      </c>
      <c r="V77" s="210" t="s">
        <v>1604</v>
      </c>
      <c r="W77" s="211" t="s">
        <v>293</v>
      </c>
      <c r="X77" s="209" t="s">
        <v>1537</v>
      </c>
      <c r="Y77" s="205" t="s">
        <v>203</v>
      </c>
      <c r="Z77" s="205" t="s">
        <v>203</v>
      </c>
      <c r="AA77" s="300" t="s">
        <v>203</v>
      </c>
    </row>
    <row r="78" spans="1:27" x14ac:dyDescent="0.2">
      <c r="A78" s="18">
        <v>76</v>
      </c>
      <c r="B78" s="141" t="s">
        <v>624</v>
      </c>
      <c r="C78" s="206" t="s">
        <v>625</v>
      </c>
      <c r="D78" s="131" t="s">
        <v>1587</v>
      </c>
      <c r="F78" s="130" t="s">
        <v>331</v>
      </c>
      <c r="G78" s="207">
        <v>18</v>
      </c>
      <c r="H78" s="74" t="s">
        <v>56</v>
      </c>
      <c r="I78" s="208" t="s">
        <v>331</v>
      </c>
      <c r="J78" s="173">
        <f t="shared" si="8"/>
        <v>5.5555555555555554</v>
      </c>
      <c r="K78" s="208" t="s">
        <v>225</v>
      </c>
      <c r="L78" s="173">
        <f t="shared" si="9"/>
        <v>12.352290297362718</v>
      </c>
      <c r="M78" s="208" t="s">
        <v>331</v>
      </c>
      <c r="N78" s="173">
        <f t="shared" si="10"/>
        <v>5.5555555555555554</v>
      </c>
      <c r="O78" s="174">
        <f t="shared" si="11"/>
        <v>23.463401408473828</v>
      </c>
      <c r="Q78" s="61" t="s">
        <v>293</v>
      </c>
      <c r="S78" s="315" t="s">
        <v>204</v>
      </c>
      <c r="T78" s="305" t="s">
        <v>1605</v>
      </c>
      <c r="U78" s="306" t="s">
        <v>1606</v>
      </c>
      <c r="V78" s="306" t="s">
        <v>1607</v>
      </c>
      <c r="W78" s="307" t="s">
        <v>293</v>
      </c>
      <c r="X78" s="305" t="s">
        <v>1608</v>
      </c>
      <c r="Y78" s="316" t="s">
        <v>204</v>
      </c>
      <c r="Z78" s="316" t="s">
        <v>204</v>
      </c>
      <c r="AA78" s="308" t="s">
        <v>204</v>
      </c>
    </row>
    <row r="79" spans="1:27" x14ac:dyDescent="0.2">
      <c r="J79" s="205"/>
      <c r="K79" s="205"/>
      <c r="L79" s="205"/>
      <c r="M79" s="17"/>
      <c r="N79" s="17"/>
      <c r="O79" s="17"/>
      <c r="S79" s="209"/>
      <c r="T79" s="209"/>
      <c r="U79" s="210"/>
      <c r="V79" s="210"/>
      <c r="W79" s="211"/>
      <c r="X79" s="209"/>
    </row>
    <row r="80" spans="1:27" x14ac:dyDescent="0.2">
      <c r="J80" s="205"/>
      <c r="K80" s="205"/>
      <c r="L80" s="205"/>
      <c r="M80" s="17"/>
      <c r="N80" s="17"/>
      <c r="O80" s="17"/>
      <c r="S80" s="209"/>
      <c r="T80" s="209"/>
      <c r="U80" s="210"/>
      <c r="V80" s="210"/>
      <c r="W80" s="211"/>
      <c r="X80" s="209"/>
    </row>
    <row r="81" spans="10:27" x14ac:dyDescent="0.2">
      <c r="J81" s="205"/>
      <c r="K81" s="205"/>
      <c r="L81" s="205"/>
      <c r="M81" s="17"/>
      <c r="N81" s="17"/>
      <c r="O81" s="17"/>
      <c r="S81" s="294" t="s">
        <v>200</v>
      </c>
      <c r="T81" s="295" t="s">
        <v>1609</v>
      </c>
      <c r="U81" s="296" t="s">
        <v>1610</v>
      </c>
      <c r="V81" s="296" t="s">
        <v>1611</v>
      </c>
      <c r="W81" s="297" t="s">
        <v>1612</v>
      </c>
      <c r="X81" s="295" t="s">
        <v>1490</v>
      </c>
      <c r="Y81" s="317" t="s">
        <v>201</v>
      </c>
      <c r="Z81" s="317" t="s">
        <v>200</v>
      </c>
      <c r="AA81" s="298" t="s">
        <v>200</v>
      </c>
    </row>
    <row r="82" spans="10:27" x14ac:dyDescent="0.2">
      <c r="J82" s="205"/>
      <c r="K82" s="205"/>
      <c r="L82" s="205"/>
      <c r="M82" s="17"/>
      <c r="N82" s="17"/>
      <c r="O82" s="17"/>
      <c r="S82" s="303" t="s">
        <v>201</v>
      </c>
      <c r="T82" s="209" t="s">
        <v>1613</v>
      </c>
      <c r="U82" s="210" t="s">
        <v>1613</v>
      </c>
      <c r="V82" s="210" t="s">
        <v>1614</v>
      </c>
      <c r="W82" s="211" t="s">
        <v>1612</v>
      </c>
      <c r="X82" s="209" t="s">
        <v>1514</v>
      </c>
      <c r="Y82" s="205" t="s">
        <v>200</v>
      </c>
      <c r="Z82" s="205" t="s">
        <v>1512</v>
      </c>
      <c r="AA82" s="300" t="s">
        <v>201</v>
      </c>
    </row>
    <row r="83" spans="10:27" x14ac:dyDescent="0.2">
      <c r="J83" s="205"/>
      <c r="K83" s="205"/>
      <c r="L83" s="205"/>
      <c r="M83" s="17"/>
      <c r="N83" s="17"/>
      <c r="O83" s="17"/>
      <c r="S83" s="303" t="s">
        <v>202</v>
      </c>
      <c r="T83" s="209" t="s">
        <v>598</v>
      </c>
      <c r="U83" s="210" t="s">
        <v>398</v>
      </c>
      <c r="V83" s="210" t="s">
        <v>1615</v>
      </c>
      <c r="W83" s="211" t="s">
        <v>1612</v>
      </c>
      <c r="X83" s="209" t="s">
        <v>1514</v>
      </c>
      <c r="Y83" s="205" t="s">
        <v>202</v>
      </c>
      <c r="Z83" s="205" t="s">
        <v>202</v>
      </c>
      <c r="AA83" s="300" t="s">
        <v>202</v>
      </c>
    </row>
    <row r="84" spans="10:27" x14ac:dyDescent="0.2">
      <c r="J84" s="205"/>
      <c r="K84" s="17"/>
      <c r="L84" s="205"/>
      <c r="M84" s="17"/>
      <c r="N84" s="17"/>
      <c r="O84" s="17"/>
      <c r="P84" s="216"/>
      <c r="S84" s="303" t="s">
        <v>203</v>
      </c>
      <c r="T84" s="209" t="s">
        <v>103</v>
      </c>
      <c r="U84" s="210" t="s">
        <v>1616</v>
      </c>
      <c r="V84" s="210" t="s">
        <v>597</v>
      </c>
      <c r="W84" s="211" t="s">
        <v>1612</v>
      </c>
      <c r="X84" s="209" t="s">
        <v>1537</v>
      </c>
      <c r="Y84" s="205" t="s">
        <v>203</v>
      </c>
      <c r="Z84" s="205" t="s">
        <v>203</v>
      </c>
      <c r="AA84" s="300" t="s">
        <v>203</v>
      </c>
    </row>
    <row r="85" spans="10:27" x14ac:dyDescent="0.2">
      <c r="J85" s="205"/>
      <c r="K85" s="17"/>
      <c r="L85" s="205"/>
      <c r="M85" s="17"/>
      <c r="N85" s="17"/>
      <c r="O85" s="17"/>
      <c r="P85" s="216"/>
      <c r="S85" s="315" t="s">
        <v>415</v>
      </c>
      <c r="T85" s="305" t="s">
        <v>1617</v>
      </c>
      <c r="U85" s="306" t="s">
        <v>396</v>
      </c>
      <c r="V85" s="306" t="s">
        <v>397</v>
      </c>
      <c r="W85" s="307" t="s">
        <v>1612</v>
      </c>
      <c r="X85" s="305" t="s">
        <v>1501</v>
      </c>
      <c r="Y85" s="316" t="s">
        <v>25</v>
      </c>
      <c r="Z85" s="316" t="s">
        <v>25</v>
      </c>
      <c r="AA85" s="308" t="s">
        <v>25</v>
      </c>
    </row>
    <row r="86" spans="10:27" x14ac:dyDescent="0.2">
      <c r="J86" s="205"/>
      <c r="K86" s="17"/>
      <c r="L86" s="205"/>
      <c r="M86" s="17"/>
      <c r="N86" s="17"/>
      <c r="O86" s="17"/>
      <c r="P86" s="216"/>
      <c r="Q86"/>
    </row>
    <row r="87" spans="10:27" x14ac:dyDescent="0.2">
      <c r="J87" s="205"/>
      <c r="K87" s="17"/>
      <c r="L87" s="205"/>
      <c r="M87" s="17"/>
      <c r="N87" s="17"/>
      <c r="O87" s="17"/>
      <c r="P87" s="216"/>
      <c r="Q87"/>
    </row>
    <row r="88" spans="10:27" x14ac:dyDescent="0.2">
      <c r="J88" s="17"/>
      <c r="K88" s="17"/>
      <c r="L88" s="17"/>
      <c r="M88" s="216"/>
      <c r="N88"/>
      <c r="O88" s="17"/>
      <c r="P88" s="1"/>
      <c r="Q88" s="1"/>
      <c r="S88" s="17"/>
      <c r="U88" s="1"/>
      <c r="V88" s="205"/>
      <c r="W88" s="205"/>
      <c r="X88" s="205"/>
      <c r="Y88" s="17"/>
      <c r="Z88" s="17"/>
      <c r="AA88" s="17"/>
    </row>
    <row r="89" spans="10:27" x14ac:dyDescent="0.2">
      <c r="J89" s="17"/>
      <c r="K89" s="17"/>
      <c r="L89" s="17"/>
      <c r="M89" s="216"/>
      <c r="N89"/>
      <c r="O89" s="17"/>
      <c r="P89" s="1"/>
      <c r="Q89" s="1"/>
      <c r="S89" s="17"/>
      <c r="U89" s="1"/>
      <c r="V89" s="205"/>
      <c r="W89" s="205"/>
      <c r="X89" s="205"/>
      <c r="Y89" s="17"/>
      <c r="Z89" s="17"/>
      <c r="AA89" s="17"/>
    </row>
    <row r="90" spans="10:27" x14ac:dyDescent="0.2">
      <c r="J90" s="17"/>
      <c r="K90" s="17"/>
      <c r="L90" s="17"/>
      <c r="M90" s="216"/>
      <c r="N90"/>
      <c r="O90" s="17"/>
      <c r="P90" s="1"/>
      <c r="Q90" s="1"/>
      <c r="S90" s="17"/>
      <c r="U90" s="1"/>
      <c r="V90" s="205"/>
      <c r="W90" s="205"/>
      <c r="X90" s="205"/>
      <c r="Y90" s="17"/>
      <c r="Z90" s="17"/>
      <c r="AA90" s="17"/>
    </row>
    <row r="91" spans="10:27" x14ac:dyDescent="0.2">
      <c r="J91" s="17"/>
      <c r="K91" s="17"/>
      <c r="L91" s="17"/>
      <c r="M91" s="216"/>
      <c r="N91"/>
      <c r="O91" s="17"/>
      <c r="P91" s="1"/>
      <c r="Q91" s="1"/>
      <c r="S91" s="17"/>
      <c r="U91" s="1"/>
      <c r="V91" s="205"/>
      <c r="W91" s="205"/>
      <c r="X91" s="205"/>
      <c r="Y91" s="17"/>
      <c r="Z91" s="17"/>
      <c r="AA91" s="17"/>
    </row>
    <row r="92" spans="10:27" x14ac:dyDescent="0.2">
      <c r="J92" s="17"/>
      <c r="K92" s="17"/>
      <c r="L92" s="17"/>
      <c r="M92" s="216"/>
      <c r="N92"/>
      <c r="O92" s="17"/>
      <c r="Q92" s="17"/>
      <c r="S92" s="17"/>
      <c r="T92" s="17"/>
      <c r="W92" s="17"/>
      <c r="X92" s="17"/>
      <c r="Y92" s="17"/>
      <c r="Z92" s="17"/>
      <c r="AA92" s="17"/>
    </row>
    <row r="93" spans="10:27" x14ac:dyDescent="0.2">
      <c r="J93" s="17"/>
      <c r="K93" s="17"/>
      <c r="L93" s="17"/>
      <c r="M93" s="216"/>
      <c r="N93"/>
      <c r="O93" s="216"/>
      <c r="Q93" s="17"/>
      <c r="S93" s="17"/>
      <c r="T93" s="17"/>
      <c r="W93" s="17"/>
      <c r="X93" s="17"/>
      <c r="Y93" s="17"/>
      <c r="Z93" s="17"/>
      <c r="AA93" s="17"/>
    </row>
    <row r="94" spans="10:27" x14ac:dyDescent="0.2">
      <c r="J94" s="17"/>
      <c r="K94" s="17"/>
      <c r="L94" s="17"/>
      <c r="M94" s="216"/>
      <c r="N94"/>
      <c r="O94" s="216"/>
      <c r="Q94" s="17"/>
      <c r="S94" s="17"/>
      <c r="T94" s="17"/>
      <c r="W94" s="17"/>
      <c r="X94" s="17"/>
      <c r="Y94" s="17"/>
      <c r="Z94" s="17"/>
      <c r="AA94" s="17"/>
    </row>
    <row r="95" spans="10:27" x14ac:dyDescent="0.2">
      <c r="J95" s="17"/>
      <c r="K95" s="17"/>
      <c r="L95" s="17"/>
      <c r="M95" s="216"/>
      <c r="N95"/>
      <c r="O95" s="216"/>
      <c r="Q95" s="17"/>
      <c r="S95" s="17"/>
      <c r="T95" s="17"/>
      <c r="W95" s="17"/>
      <c r="X95" s="17"/>
      <c r="Y95" s="17"/>
      <c r="Z95" s="17"/>
      <c r="AA95" s="17"/>
    </row>
    <row r="96" spans="10:27" x14ac:dyDescent="0.2">
      <c r="J96" s="17"/>
      <c r="K96" s="17"/>
      <c r="L96" s="17"/>
      <c r="M96" s="216"/>
      <c r="N96"/>
      <c r="O96" s="216"/>
      <c r="Q96" s="17"/>
      <c r="S96" s="17"/>
      <c r="T96" s="17"/>
      <c r="W96" s="17"/>
      <c r="X96" s="17"/>
      <c r="Y96" s="17"/>
      <c r="Z96" s="17"/>
      <c r="AA96" s="17"/>
    </row>
    <row r="97" spans="10:27" x14ac:dyDescent="0.2">
      <c r="J97" s="17"/>
      <c r="K97" s="17"/>
      <c r="L97" s="17"/>
      <c r="M97" s="216"/>
      <c r="N97"/>
      <c r="O97" s="216"/>
      <c r="Q97" s="17"/>
      <c r="S97" s="17"/>
      <c r="T97" s="17"/>
      <c r="W97" s="17"/>
      <c r="X97" s="17"/>
      <c r="Y97" s="17"/>
      <c r="Z97" s="17"/>
      <c r="AA97" s="17"/>
    </row>
    <row r="98" spans="10:27" x14ac:dyDescent="0.2">
      <c r="J98" s="17"/>
      <c r="K98" s="17"/>
      <c r="L98" s="17"/>
      <c r="M98" s="216"/>
      <c r="N98"/>
      <c r="O98" s="216"/>
      <c r="Q98" s="17"/>
      <c r="S98" s="17"/>
      <c r="T98" s="17"/>
      <c r="W98" s="17"/>
      <c r="X98" s="17"/>
      <c r="Y98" s="17"/>
      <c r="Z98" s="17"/>
      <c r="AA98" s="17"/>
    </row>
    <row r="99" spans="10:27" x14ac:dyDescent="0.2">
      <c r="J99" s="17"/>
      <c r="K99" s="17"/>
      <c r="L99" s="17"/>
      <c r="M99" s="216"/>
      <c r="N99"/>
      <c r="O99" s="216"/>
      <c r="Q99" s="17"/>
      <c r="S99" s="17"/>
      <c r="T99" s="17"/>
      <c r="W99" s="17"/>
      <c r="X99" s="17"/>
      <c r="Y99" s="17"/>
      <c r="Z99" s="17"/>
      <c r="AA99" s="17"/>
    </row>
    <row r="100" spans="10:27" x14ac:dyDescent="0.2">
      <c r="J100" s="17"/>
      <c r="K100" s="17"/>
      <c r="L100" s="17"/>
      <c r="M100" s="216"/>
      <c r="N100"/>
      <c r="O100" s="216"/>
      <c r="Q100" s="17"/>
      <c r="S100" s="17"/>
      <c r="T100" s="17"/>
      <c r="W100" s="17"/>
      <c r="X100" s="17"/>
      <c r="Y100" s="17"/>
      <c r="Z100" s="17"/>
      <c r="AA100" s="17"/>
    </row>
    <row r="101" spans="10:27" x14ac:dyDescent="0.2">
      <c r="J101" s="17"/>
      <c r="K101" s="17"/>
      <c r="L101" s="17"/>
      <c r="M101" s="216"/>
      <c r="N101"/>
      <c r="O101" s="216"/>
      <c r="Q101" s="17"/>
      <c r="S101" s="17"/>
      <c r="T101" s="17"/>
      <c r="W101" s="17"/>
      <c r="X101" s="17"/>
      <c r="Y101" s="17"/>
      <c r="Z101" s="17"/>
      <c r="AA101" s="17"/>
    </row>
    <row r="102" spans="10:27" x14ac:dyDescent="0.2">
      <c r="J102" s="17"/>
      <c r="K102" s="17"/>
      <c r="L102" s="17"/>
      <c r="M102" s="216"/>
      <c r="N102"/>
      <c r="O102" s="216"/>
      <c r="Q102" s="17"/>
      <c r="S102" s="17"/>
      <c r="T102" s="17"/>
      <c r="W102" s="17"/>
      <c r="X102" s="17"/>
      <c r="Y102" s="17"/>
      <c r="Z102" s="17"/>
      <c r="AA102" s="17"/>
    </row>
    <row r="103" spans="10:27" x14ac:dyDescent="0.2">
      <c r="J103" s="17"/>
      <c r="K103" s="17"/>
      <c r="L103" s="17"/>
      <c r="M103" s="216"/>
      <c r="N103"/>
      <c r="O103" s="216"/>
      <c r="Q103" s="17"/>
      <c r="S103" s="17"/>
      <c r="T103" s="17"/>
      <c r="W103" s="17"/>
      <c r="X103" s="17"/>
      <c r="Y103" s="17"/>
      <c r="Z103" s="17"/>
      <c r="AA103" s="17"/>
    </row>
    <row r="104" spans="10:27" x14ac:dyDescent="0.2">
      <c r="J104" s="17"/>
      <c r="K104" s="17"/>
      <c r="L104" s="17"/>
      <c r="M104" s="216"/>
      <c r="N104"/>
      <c r="O104" s="216"/>
      <c r="Q104" s="17"/>
      <c r="S104" s="17"/>
      <c r="T104" s="17"/>
      <c r="W104" s="17"/>
      <c r="X104" s="17"/>
      <c r="Y104" s="17"/>
      <c r="Z104" s="17"/>
      <c r="AA104" s="17"/>
    </row>
    <row r="105" spans="10:27" x14ac:dyDescent="0.2">
      <c r="J105" s="17"/>
      <c r="K105" s="17"/>
      <c r="L105" s="17"/>
      <c r="M105" s="216"/>
      <c r="N105"/>
      <c r="O105" s="216"/>
      <c r="Q105" s="17"/>
      <c r="S105" s="17"/>
      <c r="T105" s="17"/>
      <c r="W105" s="17"/>
      <c r="X105" s="17"/>
      <c r="Y105" s="17"/>
      <c r="Z105" s="17"/>
      <c r="AA105" s="17"/>
    </row>
    <row r="106" spans="10:27" x14ac:dyDescent="0.2">
      <c r="J106" s="17"/>
      <c r="K106" s="17"/>
      <c r="L106" s="17"/>
      <c r="M106" s="216"/>
      <c r="N106"/>
      <c r="O106" s="216"/>
      <c r="Q106" s="17"/>
      <c r="S106" s="17"/>
      <c r="T106" s="17"/>
      <c r="W106" s="17"/>
      <c r="X106" s="17"/>
      <c r="Y106" s="17"/>
      <c r="Z106" s="17"/>
      <c r="AA106" s="17"/>
    </row>
    <row r="107" spans="10:27" x14ac:dyDescent="0.2">
      <c r="J107" s="17"/>
      <c r="K107" s="17"/>
      <c r="L107" s="17"/>
      <c r="M107" s="216"/>
      <c r="N107"/>
      <c r="O107" s="216"/>
      <c r="Q107" s="17"/>
      <c r="S107" s="17"/>
      <c r="T107" s="17"/>
      <c r="W107" s="17"/>
      <c r="X107" s="17"/>
      <c r="Y107" s="17"/>
      <c r="Z107" s="17"/>
      <c r="AA107" s="17"/>
    </row>
    <row r="108" spans="10:27" x14ac:dyDescent="0.2">
      <c r="J108" s="17"/>
      <c r="K108" s="17"/>
      <c r="L108" s="17"/>
      <c r="M108" s="216"/>
      <c r="N108"/>
      <c r="O108" s="216"/>
      <c r="Q108" s="17"/>
      <c r="S108" s="17"/>
      <c r="T108" s="17"/>
      <c r="W108" s="17"/>
      <c r="X108" s="17"/>
      <c r="Y108" s="17"/>
      <c r="Z108" s="17"/>
      <c r="AA108" s="17"/>
    </row>
    <row r="109" spans="10:27" x14ac:dyDescent="0.2">
      <c r="J109" s="17"/>
      <c r="K109" s="17"/>
      <c r="L109" s="17"/>
      <c r="M109" s="216"/>
      <c r="N109"/>
      <c r="O109" s="216"/>
      <c r="Q109" s="17"/>
      <c r="S109" s="17"/>
      <c r="T109" s="17"/>
      <c r="W109" s="17"/>
      <c r="X109" s="17"/>
      <c r="Y109" s="17"/>
      <c r="Z109" s="17"/>
      <c r="AA109" s="17"/>
    </row>
    <row r="110" spans="10:27" x14ac:dyDescent="0.2">
      <c r="J110" s="17"/>
      <c r="K110" s="17"/>
      <c r="L110" s="17"/>
      <c r="M110" s="216"/>
      <c r="N110"/>
      <c r="O110" s="216"/>
      <c r="Q110" s="17"/>
      <c r="S110" s="17"/>
      <c r="T110" s="17"/>
      <c r="W110" s="17"/>
      <c r="X110" s="17"/>
      <c r="Y110" s="17"/>
      <c r="Z110" s="17"/>
      <c r="AA110" s="17"/>
    </row>
    <row r="111" spans="10:27" x14ac:dyDescent="0.2">
      <c r="J111" s="17"/>
      <c r="K111" s="17"/>
      <c r="L111" s="17"/>
      <c r="M111" s="216"/>
      <c r="N111"/>
      <c r="O111" s="216"/>
      <c r="Q111" s="17"/>
      <c r="S111" s="17"/>
      <c r="T111" s="17"/>
      <c r="W111" s="17"/>
      <c r="X111" s="17"/>
      <c r="Y111" s="17"/>
      <c r="Z111" s="17"/>
      <c r="AA111" s="17"/>
    </row>
    <row r="112" spans="10:27" x14ac:dyDescent="0.2">
      <c r="J112" s="17"/>
      <c r="K112" s="17"/>
      <c r="L112" s="17"/>
      <c r="M112" s="216"/>
      <c r="N112"/>
      <c r="O112" s="216"/>
      <c r="Q112" s="17"/>
      <c r="S112" s="17"/>
      <c r="T112" s="17"/>
      <c r="W112" s="17"/>
      <c r="X112" s="17"/>
      <c r="Y112" s="17"/>
      <c r="Z112" s="17"/>
      <c r="AA112" s="17"/>
    </row>
    <row r="113" spans="10:27" x14ac:dyDescent="0.2">
      <c r="J113" s="17"/>
      <c r="K113" s="17"/>
      <c r="L113" s="17"/>
      <c r="M113" s="216"/>
      <c r="N113"/>
      <c r="O113" s="216"/>
      <c r="Q113" s="17"/>
      <c r="S113" s="17"/>
      <c r="T113" s="17"/>
      <c r="W113" s="17"/>
      <c r="X113" s="17"/>
      <c r="Y113" s="17"/>
      <c r="Z113" s="17"/>
      <c r="AA113" s="17"/>
    </row>
    <row r="114" spans="10:27" x14ac:dyDescent="0.2">
      <c r="J114" s="17"/>
      <c r="K114" s="17"/>
      <c r="L114" s="17"/>
      <c r="M114" s="216"/>
      <c r="N114"/>
      <c r="O114" s="216"/>
      <c r="Q114" s="17"/>
      <c r="S114" s="17"/>
      <c r="T114" s="17"/>
      <c r="W114" s="17"/>
      <c r="X114" s="17"/>
      <c r="Y114" s="17"/>
      <c r="Z114" s="17"/>
      <c r="AA114" s="17"/>
    </row>
    <row r="115" spans="10:27" x14ac:dyDescent="0.2">
      <c r="J115" s="17"/>
      <c r="K115" s="17"/>
      <c r="L115" s="17"/>
      <c r="M115" s="216"/>
      <c r="N115"/>
      <c r="O115" s="216"/>
      <c r="Q115" s="17"/>
      <c r="S115" s="17"/>
      <c r="T115" s="17"/>
      <c r="W115" s="17"/>
      <c r="X115" s="17"/>
      <c r="Y115" s="17"/>
      <c r="Z115" s="17"/>
      <c r="AA115" s="17"/>
    </row>
    <row r="116" spans="10:27" x14ac:dyDescent="0.2">
      <c r="J116" s="17"/>
      <c r="K116" s="17"/>
      <c r="L116" s="17"/>
      <c r="M116" s="216"/>
      <c r="N116"/>
      <c r="O116" s="216"/>
      <c r="Q116" s="17"/>
      <c r="S116" s="17"/>
      <c r="T116" s="17"/>
      <c r="W116" s="17"/>
      <c r="X116" s="17"/>
      <c r="Y116" s="17"/>
      <c r="Z116" s="17"/>
      <c r="AA116" s="17"/>
    </row>
    <row r="117" spans="10:27" x14ac:dyDescent="0.2">
      <c r="J117" s="17"/>
      <c r="K117" s="17"/>
      <c r="L117" s="17"/>
      <c r="M117" s="216"/>
      <c r="N117"/>
      <c r="O117" s="216"/>
      <c r="Q117" s="17"/>
      <c r="S117" s="17"/>
      <c r="T117" s="17"/>
      <c r="W117" s="17"/>
      <c r="X117" s="17"/>
      <c r="Y117" s="17"/>
      <c r="Z117" s="17"/>
      <c r="AA117" s="17"/>
    </row>
    <row r="118" spans="10:27" x14ac:dyDescent="0.2">
      <c r="J118" s="17"/>
      <c r="K118" s="17"/>
      <c r="L118" s="17"/>
      <c r="M118" s="216"/>
      <c r="N118"/>
      <c r="O118" s="216"/>
      <c r="Q118" s="17"/>
      <c r="S118" s="17"/>
      <c r="T118" s="17"/>
      <c r="W118" s="17"/>
      <c r="X118" s="17"/>
      <c r="Y118" s="17"/>
      <c r="Z118" s="17"/>
      <c r="AA118" s="17"/>
    </row>
    <row r="119" spans="10:27" x14ac:dyDescent="0.2">
      <c r="J119" s="17"/>
      <c r="K119" s="17"/>
      <c r="L119" s="17"/>
      <c r="M119" s="216"/>
      <c r="N119"/>
      <c r="O119" s="216"/>
      <c r="Q119" s="17"/>
      <c r="S119" s="17"/>
      <c r="T119" s="17"/>
      <c r="W119" s="17"/>
      <c r="X119" s="17"/>
      <c r="Y119" s="17"/>
      <c r="Z119" s="17"/>
      <c r="AA119" s="17"/>
    </row>
    <row r="120" spans="10:27" x14ac:dyDescent="0.2">
      <c r="J120" s="17"/>
      <c r="K120" s="17"/>
      <c r="L120" s="17"/>
      <c r="M120" s="216"/>
      <c r="N120"/>
      <c r="O120" s="216"/>
      <c r="Q120" s="17"/>
      <c r="S120" s="17"/>
      <c r="T120" s="17"/>
      <c r="W120" s="17"/>
      <c r="X120" s="17"/>
      <c r="Y120" s="17"/>
      <c r="Z120" s="17"/>
      <c r="AA120" s="17"/>
    </row>
    <row r="121" spans="10:27" x14ac:dyDescent="0.2">
      <c r="J121" s="17"/>
      <c r="K121" s="17"/>
      <c r="L121" s="17"/>
      <c r="M121" s="216"/>
      <c r="N121"/>
      <c r="O121" s="216"/>
      <c r="Q121" s="17"/>
      <c r="S121" s="17"/>
      <c r="T121" s="17"/>
      <c r="W121" s="17"/>
      <c r="X121" s="17"/>
      <c r="Y121" s="17"/>
      <c r="Z121" s="17"/>
      <c r="AA121" s="17"/>
    </row>
    <row r="122" spans="10:27" x14ac:dyDescent="0.2">
      <c r="J122" s="17"/>
      <c r="K122" s="17"/>
      <c r="L122" s="17"/>
      <c r="M122" s="216"/>
      <c r="N122"/>
      <c r="O122" s="216"/>
      <c r="Q122" s="17"/>
      <c r="S122" s="17"/>
      <c r="T122" s="17"/>
      <c r="W122" s="17"/>
      <c r="X122" s="17"/>
      <c r="Y122" s="17"/>
      <c r="Z122" s="17"/>
      <c r="AA122" s="17"/>
    </row>
    <row r="123" spans="10:27" x14ac:dyDescent="0.2">
      <c r="J123" s="17"/>
      <c r="K123" s="17"/>
      <c r="L123" s="17"/>
      <c r="M123" s="216"/>
      <c r="N123"/>
      <c r="O123" s="216"/>
      <c r="Q123" s="17"/>
      <c r="S123" s="17"/>
      <c r="T123" s="17"/>
      <c r="W123" s="17"/>
      <c r="X123" s="17"/>
      <c r="Y123" s="17"/>
      <c r="Z123" s="17"/>
      <c r="AA123" s="17"/>
    </row>
    <row r="124" spans="10:27" x14ac:dyDescent="0.2">
      <c r="J124" s="17"/>
      <c r="K124" s="17"/>
      <c r="L124" s="17"/>
      <c r="M124" s="216"/>
      <c r="N124"/>
      <c r="O124" s="216"/>
      <c r="Q124" s="17"/>
      <c r="S124" s="17"/>
      <c r="T124" s="17"/>
      <c r="W124" s="17"/>
      <c r="X124" s="17"/>
      <c r="Y124" s="17"/>
      <c r="Z124" s="17"/>
      <c r="AA124" s="17"/>
    </row>
    <row r="125" spans="10:27" x14ac:dyDescent="0.2">
      <c r="J125" s="17"/>
      <c r="K125" s="17"/>
      <c r="L125" s="17"/>
      <c r="M125" s="216"/>
      <c r="N125"/>
      <c r="O125" s="216"/>
      <c r="Q125" s="17"/>
      <c r="S125" s="17"/>
      <c r="T125" s="17"/>
      <c r="W125" s="17"/>
      <c r="X125" s="17"/>
      <c r="Y125" s="17"/>
      <c r="Z125" s="17"/>
      <c r="AA125" s="17"/>
    </row>
    <row r="126" spans="10:27" x14ac:dyDescent="0.2">
      <c r="J126" s="17"/>
      <c r="K126" s="17"/>
      <c r="L126" s="17"/>
      <c r="M126" s="216"/>
      <c r="N126"/>
      <c r="O126" s="216"/>
      <c r="Q126" s="17"/>
      <c r="S126" s="17"/>
      <c r="T126" s="17"/>
      <c r="W126" s="17"/>
      <c r="X126" s="17"/>
      <c r="Y126" s="17"/>
      <c r="Z126" s="17"/>
      <c r="AA126" s="17"/>
    </row>
    <row r="127" spans="10:27" x14ac:dyDescent="0.2">
      <c r="J127" s="17"/>
      <c r="K127" s="17"/>
      <c r="L127" s="17"/>
      <c r="M127" s="216"/>
      <c r="N127"/>
      <c r="O127" s="216"/>
      <c r="Q127" s="17"/>
      <c r="S127" s="17"/>
      <c r="T127" s="17"/>
      <c r="W127" s="17"/>
      <c r="X127" s="17"/>
      <c r="Y127" s="17"/>
      <c r="Z127" s="17"/>
      <c r="AA127" s="17"/>
    </row>
    <row r="128" spans="10:27" x14ac:dyDescent="0.2">
      <c r="J128" s="17"/>
      <c r="K128" s="17"/>
      <c r="L128" s="17"/>
      <c r="M128" s="216"/>
      <c r="N128"/>
      <c r="O128" s="216"/>
      <c r="Q128" s="17"/>
      <c r="S128" s="17"/>
      <c r="T128" s="17"/>
      <c r="W128" s="17"/>
      <c r="X128" s="17"/>
      <c r="Y128" s="17"/>
      <c r="Z128" s="17"/>
      <c r="AA128" s="17"/>
    </row>
    <row r="129" spans="10:27" x14ac:dyDescent="0.2">
      <c r="J129" s="17"/>
      <c r="K129" s="17"/>
      <c r="L129" s="17"/>
      <c r="M129" s="216"/>
      <c r="N129"/>
      <c r="O129" s="216"/>
      <c r="Q129" s="17"/>
      <c r="S129" s="17"/>
      <c r="T129" s="17"/>
      <c r="W129" s="17"/>
      <c r="X129" s="17"/>
      <c r="Y129" s="17"/>
      <c r="Z129" s="17"/>
      <c r="AA129" s="17"/>
    </row>
    <row r="130" spans="10:27" x14ac:dyDescent="0.2">
      <c r="J130" s="17"/>
      <c r="K130" s="17"/>
      <c r="L130" s="17"/>
      <c r="M130" s="216"/>
      <c r="N130"/>
      <c r="O130" s="216"/>
      <c r="Q130" s="17"/>
      <c r="S130" s="17"/>
      <c r="T130" s="17"/>
      <c r="W130" s="17"/>
      <c r="X130" s="17"/>
      <c r="Y130" s="17"/>
      <c r="Z130" s="17"/>
      <c r="AA130" s="17"/>
    </row>
    <row r="131" spans="10:27" x14ac:dyDescent="0.2">
      <c r="J131" s="17"/>
      <c r="K131" s="17"/>
      <c r="L131" s="17"/>
      <c r="M131" s="216"/>
      <c r="N131"/>
      <c r="O131" s="216"/>
      <c r="Q131" s="17"/>
      <c r="S131" s="17"/>
      <c r="T131" s="17"/>
      <c r="W131" s="17"/>
      <c r="X131" s="17"/>
      <c r="Y131" s="17"/>
      <c r="Z131" s="17"/>
      <c r="AA131" s="17"/>
    </row>
    <row r="132" spans="10:27" x14ac:dyDescent="0.2">
      <c r="J132" s="17"/>
      <c r="K132" s="17"/>
      <c r="L132" s="17"/>
      <c r="M132" s="216"/>
      <c r="N132"/>
      <c r="O132" s="216"/>
      <c r="Q132" s="17"/>
      <c r="S132" s="17"/>
      <c r="T132" s="17"/>
      <c r="W132" s="17"/>
      <c r="X132" s="17"/>
      <c r="Y132" s="17"/>
      <c r="Z132" s="17"/>
      <c r="AA132" s="17"/>
    </row>
    <row r="133" spans="10:27" x14ac:dyDescent="0.2">
      <c r="J133" s="17"/>
      <c r="K133" s="17"/>
      <c r="L133" s="17"/>
      <c r="M133" s="216"/>
      <c r="N133"/>
      <c r="O133" s="216"/>
      <c r="Q133" s="17"/>
      <c r="S133" s="17"/>
      <c r="T133" s="17"/>
      <c r="W133" s="17"/>
      <c r="X133" s="17"/>
      <c r="Y133" s="17"/>
      <c r="Z133" s="17"/>
      <c r="AA133" s="17"/>
    </row>
    <row r="134" spans="10:27" x14ac:dyDescent="0.2">
      <c r="J134" s="17"/>
      <c r="K134" s="17"/>
      <c r="L134" s="17"/>
      <c r="M134" s="216"/>
      <c r="N134" s="229"/>
      <c r="O134" s="216"/>
      <c r="Q134" s="17"/>
      <c r="S134" s="17"/>
      <c r="T134" s="17"/>
      <c r="W134" s="17"/>
      <c r="X134" s="17"/>
      <c r="Y134" s="17"/>
      <c r="Z134" s="17"/>
      <c r="AA134" s="17"/>
    </row>
    <row r="135" spans="10:27" x14ac:dyDescent="0.2">
      <c r="J135" s="17"/>
      <c r="K135" s="17"/>
      <c r="L135" s="17"/>
      <c r="M135" s="216"/>
      <c r="N135" s="229"/>
      <c r="O135" s="216"/>
      <c r="Q135" s="17"/>
      <c r="S135" s="17"/>
      <c r="T135" s="17"/>
      <c r="W135" s="17"/>
      <c r="X135" s="17"/>
      <c r="Y135" s="17"/>
      <c r="Z135" s="17"/>
      <c r="AA135" s="17"/>
    </row>
    <row r="136" spans="10:27" x14ac:dyDescent="0.2">
      <c r="J136" s="17"/>
      <c r="K136" s="17"/>
      <c r="L136" s="17"/>
      <c r="M136" s="216"/>
      <c r="N136" s="229"/>
      <c r="O136" s="216"/>
      <c r="Q136" s="17"/>
      <c r="S136" s="17"/>
      <c r="T136" s="17"/>
      <c r="W136" s="17"/>
      <c r="X136" s="17"/>
      <c r="Y136" s="17"/>
      <c r="Z136" s="17"/>
      <c r="AA136" s="17"/>
    </row>
    <row r="137" spans="10:27" x14ac:dyDescent="0.2">
      <c r="J137" s="17"/>
      <c r="K137" s="17"/>
      <c r="L137" s="17"/>
      <c r="M137" s="216"/>
      <c r="N137" s="229"/>
      <c r="O137" s="216"/>
      <c r="Q137" s="17"/>
      <c r="S137" s="17"/>
      <c r="T137" s="17"/>
      <c r="W137" s="17"/>
      <c r="X137" s="17"/>
      <c r="Y137" s="17"/>
      <c r="Z137" s="17"/>
      <c r="AA137" s="17"/>
    </row>
    <row r="138" spans="10:27" x14ac:dyDescent="0.2">
      <c r="J138" s="17"/>
      <c r="K138" s="17"/>
      <c r="L138" s="17"/>
      <c r="M138" s="216"/>
      <c r="N138" s="229"/>
      <c r="O138" s="216"/>
      <c r="Q138" s="17"/>
      <c r="S138" s="17"/>
      <c r="T138" s="17"/>
      <c r="W138" s="17"/>
      <c r="X138" s="17"/>
      <c r="Y138" s="17"/>
      <c r="Z138" s="17"/>
      <c r="AA138" s="17"/>
    </row>
    <row r="139" spans="10:27" x14ac:dyDescent="0.2">
      <c r="J139" s="17"/>
      <c r="K139" s="17"/>
      <c r="L139" s="17"/>
      <c r="M139" s="216"/>
      <c r="N139" s="229"/>
      <c r="O139" s="216"/>
      <c r="Q139" s="17"/>
      <c r="S139" s="17"/>
      <c r="T139" s="17"/>
      <c r="W139" s="17"/>
      <c r="X139" s="17"/>
      <c r="Y139" s="17"/>
      <c r="Z139" s="17"/>
      <c r="AA139" s="17"/>
    </row>
    <row r="140" spans="10:27" x14ac:dyDescent="0.2">
      <c r="J140" s="17"/>
      <c r="K140" s="17"/>
      <c r="L140" s="17"/>
      <c r="M140" s="216"/>
      <c r="N140" s="229"/>
      <c r="O140" s="216"/>
      <c r="Q140" s="17"/>
      <c r="S140" s="17"/>
      <c r="T140" s="17"/>
      <c r="W140" s="17"/>
      <c r="X140" s="17"/>
      <c r="Y140" s="17"/>
      <c r="Z140" s="17"/>
      <c r="AA140" s="17"/>
    </row>
    <row r="141" spans="10:27" x14ac:dyDescent="0.2">
      <c r="J141" s="17"/>
      <c r="K141" s="17"/>
      <c r="L141" s="17"/>
      <c r="M141" s="216"/>
      <c r="N141" s="229"/>
      <c r="O141" s="216"/>
      <c r="Q141" s="17"/>
      <c r="S141" s="17"/>
      <c r="T141" s="17"/>
      <c r="W141" s="17"/>
      <c r="X141" s="17"/>
      <c r="Y141" s="17"/>
      <c r="Z141" s="17"/>
      <c r="AA141" s="17"/>
    </row>
    <row r="142" spans="10:27" x14ac:dyDescent="0.2">
      <c r="J142" s="17"/>
      <c r="K142" s="17"/>
      <c r="L142" s="17"/>
      <c r="M142" s="216"/>
      <c r="N142" s="229"/>
      <c r="O142" s="216"/>
      <c r="Q142" s="17"/>
      <c r="S142" s="17"/>
      <c r="T142" s="17"/>
      <c r="W142" s="17"/>
      <c r="X142" s="17"/>
      <c r="Y142" s="17"/>
      <c r="Z142" s="17"/>
      <c r="AA142" s="17"/>
    </row>
    <row r="143" spans="10:27" x14ac:dyDescent="0.2">
      <c r="J143" s="17"/>
      <c r="K143" s="17"/>
      <c r="L143" s="17"/>
      <c r="M143" s="216"/>
      <c r="N143" s="229"/>
      <c r="O143" s="216"/>
      <c r="Q143" s="17"/>
      <c r="S143" s="17"/>
      <c r="T143" s="17"/>
      <c r="W143" s="17"/>
      <c r="X143" s="17"/>
      <c r="Y143" s="17"/>
      <c r="Z143" s="17"/>
      <c r="AA143" s="17"/>
    </row>
    <row r="144" spans="10:27" x14ac:dyDescent="0.2">
      <c r="J144" s="17"/>
      <c r="K144" s="17"/>
      <c r="L144" s="17"/>
      <c r="M144" s="216"/>
      <c r="N144" s="229"/>
      <c r="O144" s="216"/>
      <c r="Q144" s="17"/>
      <c r="S144" s="17"/>
      <c r="T144" s="17"/>
      <c r="W144" s="17"/>
      <c r="X144" s="17"/>
      <c r="Y144" s="17"/>
      <c r="Z144" s="17"/>
      <c r="AA144" s="17"/>
    </row>
    <row r="145" spans="10:27" x14ac:dyDescent="0.2">
      <c r="J145" s="17"/>
      <c r="K145" s="17"/>
      <c r="L145" s="17"/>
      <c r="M145" s="216"/>
      <c r="N145" s="229"/>
      <c r="O145" s="216"/>
      <c r="Q145" s="17"/>
      <c r="S145" s="17"/>
      <c r="T145" s="17"/>
      <c r="W145" s="17"/>
      <c r="X145" s="17"/>
      <c r="Y145" s="17"/>
      <c r="Z145" s="17"/>
      <c r="AA145" s="17"/>
    </row>
    <row r="146" spans="10:27" x14ac:dyDescent="0.2">
      <c r="J146" s="17"/>
      <c r="K146" s="17"/>
      <c r="L146" s="17"/>
      <c r="M146" s="216"/>
      <c r="N146" s="229"/>
      <c r="O146" s="216"/>
      <c r="Q146" s="17"/>
      <c r="S146" s="17"/>
      <c r="T146" s="17"/>
      <c r="W146" s="17"/>
      <c r="X146" s="17"/>
      <c r="Y146" s="17"/>
      <c r="Z146" s="17"/>
      <c r="AA146" s="17"/>
    </row>
    <row r="147" spans="10:27" x14ac:dyDescent="0.2">
      <c r="J147" s="17"/>
      <c r="K147" s="17"/>
      <c r="L147" s="17"/>
      <c r="M147" s="216"/>
      <c r="N147" s="229"/>
      <c r="O147" s="216"/>
      <c r="Q147" s="17"/>
      <c r="S147" s="17"/>
      <c r="T147" s="17"/>
      <c r="W147" s="17"/>
      <c r="X147" s="17"/>
      <c r="Y147" s="17"/>
      <c r="Z147" s="17"/>
      <c r="AA147" s="17"/>
    </row>
    <row r="148" spans="10:27" x14ac:dyDescent="0.2">
      <c r="J148" s="17"/>
      <c r="K148" s="17"/>
      <c r="L148" s="216"/>
      <c r="M148" s="216"/>
      <c r="N148" s="229"/>
      <c r="O148" s="216"/>
      <c r="P148" s="216"/>
      <c r="Q148" s="17"/>
      <c r="S148" s="17"/>
      <c r="T148" s="17"/>
      <c r="W148" s="17"/>
      <c r="X148" s="17"/>
      <c r="Y148" s="17"/>
      <c r="Z148" s="17"/>
      <c r="AA148" s="17"/>
    </row>
    <row r="149" spans="10:27" x14ac:dyDescent="0.2">
      <c r="J149" s="17"/>
      <c r="K149" s="17"/>
      <c r="L149" s="216"/>
      <c r="M149" s="216"/>
      <c r="N149" s="229"/>
      <c r="O149" s="216"/>
      <c r="P149" s="216"/>
      <c r="Q149" s="17"/>
      <c r="S149" s="17"/>
      <c r="T149" s="17"/>
      <c r="W149" s="17"/>
      <c r="X149" s="17"/>
      <c r="Y149" s="17"/>
      <c r="Z149" s="17"/>
      <c r="AA149" s="17"/>
    </row>
    <row r="150" spans="10:27" x14ac:dyDescent="0.2">
      <c r="J150" s="17"/>
      <c r="K150" s="17"/>
      <c r="L150" s="17"/>
      <c r="M150" s="216"/>
      <c r="N150" s="229"/>
      <c r="O150" s="216"/>
      <c r="Q150" s="216"/>
      <c r="S150" s="17"/>
      <c r="T150" s="17"/>
      <c r="W150" s="17"/>
      <c r="X150" s="17"/>
      <c r="Y150" s="17"/>
      <c r="Z150" s="17"/>
      <c r="AA150" s="17"/>
    </row>
    <row r="151" spans="10:27" x14ac:dyDescent="0.2">
      <c r="J151" s="205"/>
      <c r="K151" s="205"/>
      <c r="L151" s="17"/>
      <c r="M151" s="216"/>
      <c r="N151" s="229"/>
      <c r="O151" s="216"/>
      <c r="Q151" s="216"/>
      <c r="S151" s="17"/>
      <c r="T151" s="17"/>
      <c r="W151" s="17"/>
      <c r="X151" s="17"/>
      <c r="Y151" s="17"/>
      <c r="Z151" s="17"/>
      <c r="AA151" s="17"/>
    </row>
    <row r="152" spans="10:27" x14ac:dyDescent="0.2">
      <c r="J152" s="205"/>
      <c r="K152" s="205"/>
      <c r="L152" s="205"/>
      <c r="M152" s="216"/>
      <c r="N152" s="229"/>
      <c r="O152" s="216"/>
      <c r="Q152" s="17"/>
      <c r="S152" s="17"/>
      <c r="T152" s="17"/>
      <c r="W152" s="17"/>
      <c r="X152" s="17"/>
      <c r="Y152" s="17"/>
      <c r="Z152" s="17"/>
      <c r="AA152" s="17"/>
    </row>
    <row r="153" spans="10:27" x14ac:dyDescent="0.2">
      <c r="J153" s="1"/>
      <c r="K153" s="1"/>
      <c r="L153" s="205"/>
      <c r="M153" s="216"/>
      <c r="N153" s="229"/>
      <c r="O153" s="216"/>
      <c r="Q153" s="17"/>
      <c r="S153" s="17"/>
      <c r="T153" s="17"/>
      <c r="W153" s="17"/>
      <c r="X153" s="17"/>
      <c r="Y153" s="17"/>
      <c r="Z153" s="17"/>
      <c r="AA153" s="17"/>
    </row>
    <row r="154" spans="10:27" x14ac:dyDescent="0.2">
      <c r="J154" s="1"/>
      <c r="K154" s="1"/>
      <c r="L154" s="205"/>
      <c r="M154" s="17"/>
      <c r="N154" s="229"/>
      <c r="O154" s="216"/>
      <c r="Q154" s="17"/>
      <c r="S154" s="17"/>
      <c r="T154" s="17"/>
      <c r="W154" s="17"/>
      <c r="X154" s="17"/>
      <c r="Y154" s="17"/>
      <c r="Z154" s="17"/>
      <c r="AA154" s="17"/>
    </row>
    <row r="155" spans="10:27" x14ac:dyDescent="0.2">
      <c r="J155" s="1"/>
      <c r="K155" s="1"/>
      <c r="L155" s="205"/>
      <c r="M155" s="17"/>
      <c r="N155" s="229"/>
      <c r="O155" s="216"/>
      <c r="Q155" s="17"/>
      <c r="S155" s="17"/>
      <c r="T155" s="17"/>
      <c r="W155" s="17"/>
      <c r="X155" s="17"/>
      <c r="Y155" s="17"/>
      <c r="Z155" s="17"/>
      <c r="AA155" s="17"/>
    </row>
    <row r="156" spans="10:27" x14ac:dyDescent="0.2">
      <c r="J156" s="1"/>
      <c r="K156" s="1"/>
      <c r="L156" s="1"/>
      <c r="M156" s="216"/>
      <c r="N156" s="229"/>
      <c r="O156" s="216"/>
      <c r="P156" s="205"/>
      <c r="Q156" s="205"/>
      <c r="S156" s="17"/>
      <c r="T156" s="17"/>
      <c r="W156" s="17"/>
      <c r="X156" s="17"/>
      <c r="Y156" s="17"/>
      <c r="Z156" s="17"/>
      <c r="AA156" s="17"/>
    </row>
    <row r="157" spans="10:27" x14ac:dyDescent="0.2">
      <c r="J157" s="23"/>
      <c r="K157" s="1"/>
      <c r="L157" s="17"/>
      <c r="M157" s="17"/>
      <c r="N157" s="229"/>
      <c r="O157" s="216"/>
      <c r="P157" s="1"/>
      <c r="Q157" s="1"/>
      <c r="R157" s="205"/>
      <c r="S157" s="205"/>
      <c r="T157" s="205"/>
      <c r="U157" s="205"/>
      <c r="W157" s="17"/>
      <c r="X157" s="17"/>
      <c r="Y157" s="17"/>
      <c r="Z157" s="17"/>
      <c r="AA157" s="17"/>
    </row>
    <row r="158" spans="10:27" x14ac:dyDescent="0.2">
      <c r="J158" s="23"/>
      <c r="L158" s="1"/>
      <c r="M158" s="17"/>
      <c r="N158" s="229"/>
      <c r="O158" s="216"/>
      <c r="Q158" s="1"/>
      <c r="R158" s="1"/>
      <c r="S158" s="205"/>
      <c r="T158" s="205"/>
      <c r="U158" s="205"/>
      <c r="V158" s="205"/>
      <c r="W158" s="17"/>
      <c r="X158" s="17"/>
      <c r="Y158" s="17"/>
      <c r="Z158" s="17"/>
      <c r="AA158" s="17"/>
    </row>
    <row r="159" spans="10:27" x14ac:dyDescent="0.2">
      <c r="J159" s="23"/>
      <c r="L159" s="17"/>
      <c r="M159" s="17"/>
      <c r="N159" s="229"/>
      <c r="O159" s="216"/>
      <c r="P159" s="1"/>
      <c r="Q159" s="1"/>
      <c r="R159" s="205"/>
      <c r="S159" s="205"/>
      <c r="T159" s="205"/>
      <c r="U159" s="205"/>
      <c r="W159" s="17"/>
      <c r="X159" s="17"/>
      <c r="Y159" s="17"/>
      <c r="Z159" s="17"/>
      <c r="AA159" s="17"/>
    </row>
    <row r="160" spans="10:27" x14ac:dyDescent="0.2">
      <c r="J160" s="23"/>
      <c r="L160" s="23"/>
      <c r="M160" s="17"/>
      <c r="N160" s="229"/>
      <c r="O160" s="216"/>
      <c r="P160" s="1"/>
      <c r="Q160" s="1"/>
      <c r="S160" s="17"/>
      <c r="U160" s="1"/>
      <c r="V160" s="205"/>
      <c r="W160" s="205"/>
      <c r="X160" s="205"/>
      <c r="Y160" s="17"/>
      <c r="Z160" s="17"/>
      <c r="AA160" s="17"/>
    </row>
    <row r="161" spans="10:27" x14ac:dyDescent="0.2">
      <c r="J161" s="23"/>
      <c r="L161" s="23"/>
      <c r="M161" s="17"/>
      <c r="N161" s="229"/>
      <c r="O161" s="216"/>
      <c r="P161" s="1"/>
      <c r="Q161" s="1"/>
      <c r="S161" s="17"/>
      <c r="U161" s="1"/>
      <c r="V161" s="205"/>
      <c r="W161" s="205"/>
      <c r="X161" s="205"/>
      <c r="Y161" s="17"/>
      <c r="Z161" s="17"/>
      <c r="AA161" s="17"/>
    </row>
    <row r="162" spans="10:27" x14ac:dyDescent="0.2">
      <c r="J162" s="23"/>
      <c r="L162" s="23"/>
      <c r="M162" s="205"/>
      <c r="N162" s="229"/>
      <c r="O162" s="17"/>
      <c r="P162" s="1"/>
      <c r="Q162" s="1"/>
      <c r="S162" s="17"/>
      <c r="U162" s="1"/>
      <c r="V162" s="205"/>
      <c r="W162" s="205"/>
      <c r="X162" s="205"/>
      <c r="Y162" s="17"/>
      <c r="Z162" s="17"/>
      <c r="AA162" s="17"/>
    </row>
    <row r="163" spans="10:27" x14ac:dyDescent="0.2">
      <c r="J163" s="23"/>
      <c r="L163" s="23"/>
      <c r="M163" s="17"/>
      <c r="N163" s="229"/>
      <c r="O163" s="17"/>
      <c r="P163" s="1"/>
      <c r="Q163" s="1"/>
      <c r="S163" s="17"/>
      <c r="U163" s="1"/>
      <c r="V163" s="205"/>
      <c r="W163" s="205"/>
      <c r="X163" s="205"/>
      <c r="Y163" s="17"/>
      <c r="Z163" s="17"/>
      <c r="AA163" s="17"/>
    </row>
    <row r="164" spans="10:27" x14ac:dyDescent="0.2">
      <c r="J164" s="23"/>
      <c r="L164" s="23"/>
      <c r="M164" s="17"/>
      <c r="N164" s="229"/>
      <c r="O164" s="216"/>
      <c r="P164" s="1"/>
      <c r="Q164" s="1"/>
      <c r="S164" s="17"/>
      <c r="U164" s="1"/>
      <c r="V164" s="205"/>
      <c r="W164" s="205"/>
      <c r="X164" s="205"/>
      <c r="Y164" s="17"/>
      <c r="Z164" s="17"/>
      <c r="AA164" s="17"/>
    </row>
    <row r="165" spans="10:27" x14ac:dyDescent="0.2">
      <c r="J165" s="23"/>
      <c r="L165" s="23"/>
      <c r="M165" s="17"/>
      <c r="N165" s="229"/>
      <c r="O165" s="17"/>
      <c r="P165" s="1"/>
      <c r="Q165" s="1"/>
      <c r="S165" s="17"/>
      <c r="U165" s="1"/>
      <c r="V165" s="205"/>
      <c r="W165" s="205"/>
      <c r="X165" s="205"/>
      <c r="Y165" s="17"/>
      <c r="Z165" s="17"/>
      <c r="AA165" s="17"/>
    </row>
    <row r="166" spans="10:27" x14ac:dyDescent="0.2">
      <c r="J166" s="23"/>
      <c r="L166" s="23"/>
      <c r="M166" s="17"/>
      <c r="N166" s="229"/>
      <c r="O166" s="17"/>
      <c r="P166" s="1"/>
      <c r="Q166" s="1"/>
      <c r="S166" s="17"/>
      <c r="U166" s="1"/>
      <c r="V166" s="205"/>
      <c r="W166" s="205"/>
      <c r="X166" s="205"/>
      <c r="Y166" s="17"/>
      <c r="Z166" s="17"/>
      <c r="AA166" s="17"/>
    </row>
    <row r="167" spans="10:27" x14ac:dyDescent="0.2">
      <c r="J167" s="23"/>
      <c r="L167" s="23"/>
      <c r="M167" s="17"/>
      <c r="N167" s="229"/>
      <c r="O167" s="17"/>
      <c r="P167" s="1"/>
      <c r="Q167" s="1"/>
      <c r="S167" s="17"/>
      <c r="U167" s="1"/>
      <c r="V167" s="205"/>
      <c r="W167" s="205"/>
      <c r="X167" s="205"/>
      <c r="Y167" s="17"/>
      <c r="Z167" s="17"/>
      <c r="AA167" s="17"/>
    </row>
    <row r="168" spans="10:27" x14ac:dyDescent="0.2">
      <c r="J168" s="23"/>
      <c r="L168" s="23"/>
      <c r="M168" s="17"/>
      <c r="N168" s="229"/>
      <c r="O168" s="17"/>
      <c r="P168" s="1"/>
      <c r="Q168" s="1"/>
      <c r="S168" s="17"/>
      <c r="U168" s="1"/>
      <c r="V168" s="205"/>
      <c r="W168" s="205"/>
      <c r="X168" s="205"/>
      <c r="Y168" s="17"/>
      <c r="Z168" s="17"/>
      <c r="AA168" s="17"/>
    </row>
    <row r="169" spans="10:27" x14ac:dyDescent="0.2">
      <c r="J169" s="23"/>
      <c r="L169" s="23"/>
      <c r="M169" s="17"/>
      <c r="N169" s="229"/>
      <c r="O169" s="17"/>
      <c r="P169" s="1"/>
      <c r="Q169" s="1"/>
      <c r="S169" s="17"/>
      <c r="U169" s="1"/>
      <c r="V169" s="205"/>
      <c r="W169" s="205"/>
      <c r="X169" s="205"/>
      <c r="Y169" s="17"/>
      <c r="Z169" s="17"/>
      <c r="AA169" s="17"/>
    </row>
    <row r="170" spans="10:27" x14ac:dyDescent="0.2">
      <c r="J170" s="23"/>
      <c r="L170" s="23"/>
      <c r="M170" s="17"/>
      <c r="N170" s="229"/>
      <c r="O170" s="205"/>
      <c r="P170" s="1"/>
      <c r="Q170" s="1"/>
      <c r="S170" s="17"/>
      <c r="U170" s="1"/>
      <c r="V170" s="205"/>
      <c r="W170" s="205"/>
      <c r="X170" s="205"/>
      <c r="Y170" s="17"/>
      <c r="Z170" s="17"/>
      <c r="AA170" s="17"/>
    </row>
    <row r="171" spans="10:27" x14ac:dyDescent="0.2">
      <c r="J171" s="23"/>
      <c r="L171" s="23"/>
      <c r="M171" s="17"/>
      <c r="N171" s="229"/>
      <c r="O171" s="17"/>
      <c r="P171" s="1"/>
      <c r="Q171" s="1"/>
      <c r="S171" s="17"/>
      <c r="U171" s="1"/>
      <c r="V171" s="205"/>
      <c r="W171" s="205"/>
      <c r="X171" s="205"/>
      <c r="Y171" s="17"/>
      <c r="Z171" s="17"/>
      <c r="AA171" s="17"/>
    </row>
    <row r="172" spans="10:27" x14ac:dyDescent="0.2">
      <c r="J172" s="23"/>
      <c r="L172" s="23"/>
      <c r="M172" s="17"/>
      <c r="N172" s="229"/>
      <c r="O172" s="17"/>
      <c r="P172" s="1"/>
      <c r="Q172" s="1"/>
      <c r="S172" s="17"/>
      <c r="U172" s="1"/>
      <c r="V172" s="205"/>
      <c r="W172" s="205"/>
      <c r="X172" s="205"/>
      <c r="Y172" s="17"/>
      <c r="Z172" s="17"/>
      <c r="AA172" s="17"/>
    </row>
    <row r="173" spans="10:27" x14ac:dyDescent="0.2">
      <c r="J173" s="23"/>
      <c r="K173" s="25"/>
      <c r="L173" s="23"/>
      <c r="M173" s="25"/>
      <c r="N173" s="23"/>
      <c r="O173" s="17"/>
      <c r="P173" s="229"/>
      <c r="Q173" s="17"/>
      <c r="R173" s="1"/>
      <c r="T173" s="17"/>
      <c r="V173" s="1"/>
      <c r="X173" s="205"/>
      <c r="AA173" s="17"/>
    </row>
  </sheetData>
  <sortState xmlns:xlrd2="http://schemas.microsoft.com/office/spreadsheetml/2017/richdata2" ref="B3:O78">
    <sortCondition descending="1" ref="O3:O78"/>
  </sortState>
  <mergeCells count="3">
    <mergeCell ref="I2:J2"/>
    <mergeCell ref="K2:L2"/>
    <mergeCell ref="M2:N2"/>
  </mergeCells>
  <phoneticPr fontId="5" type="noConversion"/>
  <hyperlinks>
    <hyperlink ref="C31" r:id="rId1" display="BERNOS Blaise" xr:uid="{00000000-0004-0000-0B00-000000000000}"/>
    <hyperlink ref="C10" r:id="rId2" display="PAYEN Fabrice" xr:uid="{00000000-0004-0000-0B00-000001000000}"/>
    <hyperlink ref="C55" r:id="rId3" display="OLIVIERI Bernard" xr:uid="{00000000-0004-0000-0B00-000002000000}"/>
    <hyperlink ref="C64" r:id="rId4" display="HOUSEZ Patricia" xr:uid="{00000000-0004-0000-0B00-000003000000}"/>
    <hyperlink ref="C15" r:id="rId5" display="CROYEAU Jean Marie" xr:uid="{00000000-0004-0000-0B00-000004000000}"/>
    <hyperlink ref="U1" r:id="rId6" xr:uid="{A342FBC8-7909-4B8E-9D4F-85A0BEECB577}"/>
  </hyperlinks>
  <pageMargins left="0.78740157499999996" right="0.78740157499999996" top="0.984251969" bottom="0.984251969" header="0.4921259845" footer="0.4921259845"/>
  <pageSetup paperSize="9" orientation="portrait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zoomScale="90" zoomScaleNormal="90" workbookViewId="0"/>
  </sheetViews>
  <sheetFormatPr baseColWidth="10" defaultColWidth="11.5703125" defaultRowHeight="12.75" x14ac:dyDescent="0.2"/>
  <cols>
    <col min="1" max="1" width="5.7109375" customWidth="1"/>
    <col min="2" max="2" width="1.7109375" customWidth="1"/>
    <col min="3" max="3" width="23.140625" bestFit="1" customWidth="1"/>
    <col min="4" max="4" width="1.7109375" customWidth="1"/>
    <col min="5" max="5" width="22.7109375" customWidth="1"/>
    <col min="6" max="6" width="1.7109375" customWidth="1"/>
    <col min="7" max="7" width="22.7109375" customWidth="1"/>
    <col min="8" max="8" width="1.7109375" customWidth="1"/>
    <col min="9" max="9" width="22.7109375" customWidth="1"/>
    <col min="10" max="10" width="1.7109375" customWidth="1"/>
    <col min="11" max="11" width="22.7109375" customWidth="1"/>
  </cols>
  <sheetData>
    <row r="1" spans="1:11" ht="18" customHeight="1" x14ac:dyDescent="0.2">
      <c r="A1" s="33"/>
      <c r="E1" s="17"/>
      <c r="G1" s="17"/>
    </row>
    <row r="2" spans="1:11" ht="29.25" customHeight="1" x14ac:dyDescent="0.2">
      <c r="A2" s="330" t="s">
        <v>1621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1" x14ac:dyDescent="0.2">
      <c r="A3" s="22"/>
      <c r="E3" s="22"/>
    </row>
    <row r="4" spans="1:11" s="29" customFormat="1" ht="24" customHeight="1" x14ac:dyDescent="0.2">
      <c r="A4" s="248" t="s">
        <v>37</v>
      </c>
      <c r="C4" s="130" t="s">
        <v>350</v>
      </c>
      <c r="E4" s="130" t="s">
        <v>351</v>
      </c>
      <c r="G4" s="130" t="s">
        <v>352</v>
      </c>
      <c r="I4" s="130" t="s">
        <v>50</v>
      </c>
      <c r="K4" s="130" t="s">
        <v>353</v>
      </c>
    </row>
    <row r="5" spans="1:11" ht="22.5" customHeight="1" x14ac:dyDescent="0.25">
      <c r="A5" s="34">
        <v>1</v>
      </c>
      <c r="B5" s="38"/>
      <c r="C5" s="262" t="s">
        <v>1237</v>
      </c>
      <c r="D5" s="263"/>
      <c r="E5" s="262" t="s">
        <v>155</v>
      </c>
      <c r="F5" s="263"/>
      <c r="G5" s="262" t="s">
        <v>1111</v>
      </c>
      <c r="H5" s="263"/>
      <c r="I5" s="262" t="s">
        <v>1198</v>
      </c>
      <c r="J5" s="263"/>
      <c r="K5" s="262" t="s">
        <v>1166</v>
      </c>
    </row>
    <row r="6" spans="1:11" ht="18.75" customHeight="1" x14ac:dyDescent="0.2">
      <c r="A6" s="18">
        <v>2</v>
      </c>
      <c r="B6" s="38"/>
      <c r="C6" s="260" t="s">
        <v>1117</v>
      </c>
      <c r="D6" s="261"/>
      <c r="E6" s="260" t="s">
        <v>516</v>
      </c>
      <c r="F6" s="261"/>
      <c r="G6" s="260" t="s">
        <v>314</v>
      </c>
      <c r="H6" s="261"/>
      <c r="I6" s="260" t="s">
        <v>1168</v>
      </c>
      <c r="J6" s="261"/>
      <c r="K6" s="260" t="s">
        <v>1170</v>
      </c>
    </row>
    <row r="7" spans="1:11" ht="18" customHeight="1" x14ac:dyDescent="0.2">
      <c r="A7" s="18">
        <v>3</v>
      </c>
      <c r="B7" s="38"/>
      <c r="C7" s="260" t="s">
        <v>1231</v>
      </c>
      <c r="D7" s="261"/>
      <c r="E7" s="260" t="s">
        <v>1160</v>
      </c>
      <c r="F7" s="261"/>
      <c r="G7" s="260" t="s">
        <v>1116</v>
      </c>
      <c r="H7" s="261"/>
      <c r="I7" s="260" t="s">
        <v>1182</v>
      </c>
      <c r="J7" s="261"/>
      <c r="K7" s="260" t="s">
        <v>1185</v>
      </c>
    </row>
    <row r="8" spans="1:11" x14ac:dyDescent="0.2">
      <c r="A8" s="18">
        <v>4</v>
      </c>
      <c r="B8" s="29"/>
      <c r="C8" s="39" t="s">
        <v>1109</v>
      </c>
      <c r="D8" s="29"/>
      <c r="E8" s="39" t="s">
        <v>1113</v>
      </c>
      <c r="F8" s="29"/>
      <c r="G8" s="39" t="s">
        <v>1135</v>
      </c>
      <c r="H8" s="29"/>
      <c r="I8" s="39" t="s">
        <v>1245</v>
      </c>
      <c r="J8" s="29"/>
      <c r="K8" s="39" t="s">
        <v>233</v>
      </c>
    </row>
    <row r="9" spans="1:11" x14ac:dyDescent="0.2">
      <c r="A9" s="18">
        <v>5</v>
      </c>
      <c r="B9" s="29"/>
      <c r="C9" s="39" t="s">
        <v>1329</v>
      </c>
      <c r="D9" s="29"/>
      <c r="E9" s="39" t="s">
        <v>156</v>
      </c>
      <c r="F9" s="29"/>
      <c r="G9" s="39" t="s">
        <v>157</v>
      </c>
      <c r="H9" s="29"/>
      <c r="I9" s="39" t="s">
        <v>1192</v>
      </c>
      <c r="J9" s="29"/>
      <c r="K9" s="39" t="s">
        <v>513</v>
      </c>
    </row>
    <row r="10" spans="1:11" x14ac:dyDescent="0.2">
      <c r="A10" s="18">
        <v>6</v>
      </c>
      <c r="B10" s="29"/>
      <c r="C10" s="39" t="s">
        <v>134</v>
      </c>
      <c r="D10" s="29"/>
      <c r="E10" s="39" t="s">
        <v>1130</v>
      </c>
      <c r="F10" s="29"/>
      <c r="G10" s="39" t="s">
        <v>1183</v>
      </c>
      <c r="H10" s="29"/>
      <c r="I10" s="39" t="s">
        <v>344</v>
      </c>
      <c r="J10" s="29"/>
      <c r="K10" s="39" t="s">
        <v>1207</v>
      </c>
    </row>
    <row r="11" spans="1:11" x14ac:dyDescent="0.2">
      <c r="A11" s="18">
        <v>7</v>
      </c>
      <c r="B11" s="29"/>
      <c r="C11" s="39" t="s">
        <v>251</v>
      </c>
      <c r="D11" s="29"/>
      <c r="E11" s="39" t="s">
        <v>1121</v>
      </c>
      <c r="F11" s="29"/>
      <c r="G11" s="39" t="s">
        <v>1180</v>
      </c>
      <c r="H11" s="29"/>
      <c r="I11" s="39" t="s">
        <v>1172</v>
      </c>
      <c r="J11" s="29"/>
      <c r="K11" s="39" t="s">
        <v>1272</v>
      </c>
    </row>
    <row r="12" spans="1:11" x14ac:dyDescent="0.2">
      <c r="A12" s="18">
        <v>8</v>
      </c>
      <c r="B12" s="29"/>
      <c r="C12" s="39" t="s">
        <v>1123</v>
      </c>
      <c r="D12" s="29"/>
      <c r="E12" s="39" t="s">
        <v>1384</v>
      </c>
      <c r="F12" s="29"/>
      <c r="G12" s="39" t="s">
        <v>158</v>
      </c>
      <c r="H12" s="29"/>
      <c r="I12" s="39" t="s">
        <v>1164</v>
      </c>
      <c r="J12" s="29"/>
      <c r="K12" s="39" t="s">
        <v>1603</v>
      </c>
    </row>
    <row r="13" spans="1:11" x14ac:dyDescent="0.2">
      <c r="A13" s="18">
        <v>9</v>
      </c>
      <c r="B13" s="29"/>
      <c r="C13" s="39" t="s">
        <v>1532</v>
      </c>
      <c r="D13" s="29"/>
      <c r="E13" s="39" t="s">
        <v>119</v>
      </c>
      <c r="F13" s="29"/>
      <c r="G13" s="39" t="s">
        <v>1233</v>
      </c>
      <c r="H13" s="29"/>
      <c r="I13" s="39" t="s">
        <v>1137</v>
      </c>
      <c r="J13" s="29"/>
      <c r="K13" s="39" t="s">
        <v>1213</v>
      </c>
    </row>
    <row r="14" spans="1:11" x14ac:dyDescent="0.2">
      <c r="A14" s="18">
        <v>10</v>
      </c>
      <c r="B14" s="29"/>
      <c r="C14" s="39" t="s">
        <v>87</v>
      </c>
      <c r="D14" s="29"/>
      <c r="E14" s="39" t="s">
        <v>1388</v>
      </c>
      <c r="F14" s="29"/>
      <c r="G14" s="39" t="s">
        <v>518</v>
      </c>
      <c r="H14" s="29"/>
      <c r="I14" s="39" t="s">
        <v>639</v>
      </c>
      <c r="J14" s="29"/>
      <c r="K14" s="39" t="s">
        <v>1477</v>
      </c>
    </row>
    <row r="15" spans="1:11" x14ac:dyDescent="0.2">
      <c r="A15" s="18">
        <v>11</v>
      </c>
      <c r="C15" s="19" t="s">
        <v>1494</v>
      </c>
      <c r="E15" s="19" t="s">
        <v>1174</v>
      </c>
      <c r="G15" s="19" t="s">
        <v>1162</v>
      </c>
      <c r="I15" s="19" t="s">
        <v>1221</v>
      </c>
      <c r="K15" s="19" t="s">
        <v>1606</v>
      </c>
    </row>
    <row r="16" spans="1:11" x14ac:dyDescent="0.2">
      <c r="A16" s="18">
        <v>12</v>
      </c>
      <c r="C16" s="19" t="s">
        <v>363</v>
      </c>
      <c r="E16" s="19" t="s">
        <v>1178</v>
      </c>
      <c r="G16" s="19" t="s">
        <v>1556</v>
      </c>
      <c r="I16" s="19" t="s">
        <v>1144</v>
      </c>
      <c r="K16" s="19" t="s">
        <v>1225</v>
      </c>
    </row>
    <row r="17" spans="1:11" x14ac:dyDescent="0.2">
      <c r="A17" s="18">
        <v>13</v>
      </c>
      <c r="C17" s="19" t="s">
        <v>1223</v>
      </c>
      <c r="E17" s="19" t="s">
        <v>1417</v>
      </c>
      <c r="G17" s="19" t="s">
        <v>643</v>
      </c>
      <c r="I17" s="19" t="s">
        <v>346</v>
      </c>
      <c r="K17" s="19"/>
    </row>
    <row r="18" spans="1:11" x14ac:dyDescent="0.2">
      <c r="A18" s="18">
        <v>14</v>
      </c>
      <c r="C18" s="19" t="s">
        <v>252</v>
      </c>
      <c r="E18" s="19" t="s">
        <v>1299</v>
      </c>
      <c r="G18" s="19" t="s">
        <v>1427</v>
      </c>
      <c r="I18" s="19" t="s">
        <v>1274</v>
      </c>
      <c r="K18" s="19"/>
    </row>
    <row r="19" spans="1:11" x14ac:dyDescent="0.2">
      <c r="A19" s="18">
        <v>15</v>
      </c>
      <c r="C19" s="19" t="s">
        <v>1507</v>
      </c>
      <c r="E19" s="19" t="s">
        <v>1413</v>
      </c>
      <c r="G19" s="19" t="s">
        <v>1253</v>
      </c>
      <c r="I19" s="19" t="s">
        <v>1359</v>
      </c>
      <c r="K19" s="19"/>
    </row>
    <row r="20" spans="1:11" x14ac:dyDescent="0.2">
      <c r="A20" s="18">
        <v>16</v>
      </c>
      <c r="C20" s="19" t="s">
        <v>1539</v>
      </c>
      <c r="E20" s="19" t="s">
        <v>1190</v>
      </c>
      <c r="G20" s="19" t="s">
        <v>1270</v>
      </c>
      <c r="I20" s="19" t="s">
        <v>1239</v>
      </c>
      <c r="K20" s="19"/>
    </row>
    <row r="21" spans="1:11" x14ac:dyDescent="0.2">
      <c r="A21" s="18">
        <v>17</v>
      </c>
      <c r="C21" s="19" t="s">
        <v>1332</v>
      </c>
      <c r="E21" s="19" t="s">
        <v>94</v>
      </c>
      <c r="G21" s="19" t="s">
        <v>89</v>
      </c>
      <c r="I21" s="19" t="s">
        <v>1241</v>
      </c>
      <c r="K21" s="19"/>
    </row>
    <row r="22" spans="1:11" x14ac:dyDescent="0.2">
      <c r="A22" s="18">
        <v>18</v>
      </c>
      <c r="C22" s="19"/>
      <c r="E22" s="19" t="s">
        <v>1257</v>
      </c>
      <c r="G22" s="19" t="s">
        <v>1154</v>
      </c>
      <c r="I22" s="19" t="s">
        <v>1139</v>
      </c>
      <c r="K22" s="19"/>
    </row>
    <row r="23" spans="1:11" x14ac:dyDescent="0.2">
      <c r="A23" s="18">
        <v>19</v>
      </c>
      <c r="C23" s="19"/>
      <c r="E23" s="19" t="s">
        <v>517</v>
      </c>
      <c r="G23" s="19" t="s">
        <v>1176</v>
      </c>
      <c r="I23" s="19" t="s">
        <v>1211</v>
      </c>
      <c r="K23" s="19"/>
    </row>
    <row r="24" spans="1:11" x14ac:dyDescent="0.2">
      <c r="A24" s="18">
        <v>20</v>
      </c>
      <c r="C24" s="19"/>
      <c r="E24" s="19" t="s">
        <v>1305</v>
      </c>
      <c r="G24" s="19" t="s">
        <v>1202</v>
      </c>
      <c r="I24" s="19" t="s">
        <v>1194</v>
      </c>
      <c r="K24" s="19"/>
    </row>
    <row r="25" spans="1:11" x14ac:dyDescent="0.2">
      <c r="A25" s="18">
        <v>21</v>
      </c>
      <c r="C25" s="19"/>
      <c r="E25" s="19" t="s">
        <v>1217</v>
      </c>
      <c r="G25" s="19" t="s">
        <v>1141</v>
      </c>
      <c r="I25" s="19" t="s">
        <v>1114</v>
      </c>
      <c r="K25" s="19"/>
    </row>
    <row r="26" spans="1:11" x14ac:dyDescent="0.2">
      <c r="A26" s="18">
        <v>22</v>
      </c>
      <c r="C26" s="19"/>
      <c r="E26" s="19" t="s">
        <v>1146</v>
      </c>
      <c r="G26" s="19" t="s">
        <v>1276</v>
      </c>
      <c r="I26" s="19" t="s">
        <v>555</v>
      </c>
      <c r="K26" s="19"/>
    </row>
    <row r="27" spans="1:11" x14ac:dyDescent="0.2">
      <c r="A27" s="18">
        <v>23</v>
      </c>
      <c r="C27" s="19"/>
      <c r="E27" s="19" t="s">
        <v>188</v>
      </c>
      <c r="G27" s="19" t="s">
        <v>1120</v>
      </c>
      <c r="I27" s="19" t="s">
        <v>1200</v>
      </c>
      <c r="K27" s="19"/>
    </row>
    <row r="28" spans="1:11" x14ac:dyDescent="0.2">
      <c r="A28" s="18">
        <v>24</v>
      </c>
      <c r="C28" s="19"/>
      <c r="E28" s="19" t="s">
        <v>1227</v>
      </c>
      <c r="G28" s="19" t="s">
        <v>1122</v>
      </c>
      <c r="I28" s="19" t="s">
        <v>1364</v>
      </c>
      <c r="K28" s="19"/>
    </row>
    <row r="29" spans="1:11" x14ac:dyDescent="0.2">
      <c r="A29" s="18">
        <v>25</v>
      </c>
      <c r="C29" s="19"/>
      <c r="E29" s="19"/>
      <c r="G29" s="19" t="s">
        <v>317</v>
      </c>
      <c r="I29" s="19" t="s">
        <v>511</v>
      </c>
      <c r="K29" s="19"/>
    </row>
    <row r="30" spans="1:11" x14ac:dyDescent="0.2">
      <c r="A30" s="18">
        <v>26</v>
      </c>
      <c r="C30" s="19"/>
      <c r="E30" s="19"/>
      <c r="G30" s="19" t="s">
        <v>390</v>
      </c>
      <c r="I30" s="19" t="s">
        <v>1219</v>
      </c>
      <c r="K30" s="19"/>
    </row>
    <row r="31" spans="1:11" x14ac:dyDescent="0.2">
      <c r="A31" s="18">
        <v>27</v>
      </c>
      <c r="C31" s="19"/>
      <c r="E31" s="19"/>
      <c r="G31" s="19" t="s">
        <v>1187</v>
      </c>
      <c r="I31" s="19" t="s">
        <v>1374</v>
      </c>
      <c r="K31" s="19"/>
    </row>
    <row r="32" spans="1:11" x14ac:dyDescent="0.2">
      <c r="A32" s="18">
        <v>28</v>
      </c>
      <c r="C32" s="19"/>
      <c r="E32" s="19"/>
      <c r="G32" s="19" t="s">
        <v>519</v>
      </c>
      <c r="I32" s="19" t="s">
        <v>1522</v>
      </c>
      <c r="K32" s="19"/>
    </row>
    <row r="33" spans="1:11" x14ac:dyDescent="0.2">
      <c r="A33" s="18">
        <v>29</v>
      </c>
      <c r="C33" s="19"/>
      <c r="E33" s="19"/>
      <c r="G33" s="19" t="s">
        <v>1196</v>
      </c>
      <c r="I33" s="19" t="s">
        <v>1209</v>
      </c>
      <c r="K33" s="19"/>
    </row>
    <row r="34" spans="1:11" x14ac:dyDescent="0.2">
      <c r="A34" s="18">
        <v>30</v>
      </c>
      <c r="C34" s="19"/>
      <c r="E34" s="19"/>
      <c r="G34" s="19" t="s">
        <v>316</v>
      </c>
      <c r="I34" s="19" t="s">
        <v>1263</v>
      </c>
      <c r="K34" s="19"/>
    </row>
    <row r="35" spans="1:11" x14ac:dyDescent="0.2">
      <c r="A35" s="18">
        <v>31</v>
      </c>
      <c r="C35" s="19"/>
      <c r="E35" s="19"/>
      <c r="G35" s="19" t="s">
        <v>1118</v>
      </c>
      <c r="I35" s="19" t="s">
        <v>427</v>
      </c>
      <c r="K35" s="19"/>
    </row>
    <row r="36" spans="1:11" x14ac:dyDescent="0.2">
      <c r="A36" s="18">
        <v>32</v>
      </c>
      <c r="C36" s="19"/>
      <c r="E36" s="19"/>
      <c r="G36" s="19" t="s">
        <v>1456</v>
      </c>
      <c r="I36" s="19" t="s">
        <v>345</v>
      </c>
      <c r="K36" s="19"/>
    </row>
    <row r="37" spans="1:11" x14ac:dyDescent="0.2">
      <c r="A37" s="18">
        <v>33</v>
      </c>
      <c r="C37" s="19"/>
      <c r="E37" s="19"/>
      <c r="G37" s="19" t="s">
        <v>315</v>
      </c>
      <c r="I37" s="19" t="s">
        <v>1544</v>
      </c>
      <c r="K37" s="19"/>
    </row>
    <row r="38" spans="1:11" x14ac:dyDescent="0.2">
      <c r="A38" s="18">
        <v>34</v>
      </c>
      <c r="C38" s="19"/>
      <c r="E38" s="19"/>
      <c r="G38" s="19" t="s">
        <v>406</v>
      </c>
      <c r="I38" s="19" t="s">
        <v>1254</v>
      </c>
      <c r="K38" s="19"/>
    </row>
    <row r="39" spans="1:11" x14ac:dyDescent="0.2">
      <c r="A39" s="18">
        <v>35</v>
      </c>
      <c r="C39" s="19"/>
      <c r="E39" s="19"/>
      <c r="G39" s="19" t="s">
        <v>1205</v>
      </c>
      <c r="I39" s="19" t="s">
        <v>1349</v>
      </c>
      <c r="K39" s="19"/>
    </row>
    <row r="40" spans="1:11" x14ac:dyDescent="0.2">
      <c r="A40" s="18">
        <v>36</v>
      </c>
      <c r="C40" s="19"/>
      <c r="E40" s="19"/>
      <c r="G40" s="19" t="s">
        <v>136</v>
      </c>
      <c r="I40" s="19" t="s">
        <v>1266</v>
      </c>
      <c r="K40" s="19"/>
    </row>
    <row r="41" spans="1:11" x14ac:dyDescent="0.2">
      <c r="A41" s="18">
        <v>37</v>
      </c>
      <c r="C41" s="19"/>
      <c r="E41" s="19"/>
      <c r="G41" s="19" t="s">
        <v>1441</v>
      </c>
      <c r="I41" s="19" t="s">
        <v>1150</v>
      </c>
      <c r="K41" s="19"/>
    </row>
    <row r="42" spans="1:11" x14ac:dyDescent="0.2">
      <c r="A42" s="18">
        <v>38</v>
      </c>
      <c r="C42" s="19"/>
      <c r="E42" s="19"/>
      <c r="G42" s="19" t="s">
        <v>1149</v>
      </c>
      <c r="I42" s="19" t="s">
        <v>1229</v>
      </c>
      <c r="K42" s="19"/>
    </row>
    <row r="43" spans="1:11" x14ac:dyDescent="0.2">
      <c r="A43" s="18">
        <v>39</v>
      </c>
      <c r="C43" s="19"/>
      <c r="E43" s="19"/>
      <c r="G43" s="19" t="s">
        <v>184</v>
      </c>
      <c r="I43" s="19" t="s">
        <v>1379</v>
      </c>
      <c r="K43" s="19"/>
    </row>
    <row r="44" spans="1:11" x14ac:dyDescent="0.2">
      <c r="A44" s="18">
        <v>40</v>
      </c>
      <c r="C44" s="19"/>
      <c r="E44" s="19"/>
      <c r="G44" s="19" t="s">
        <v>91</v>
      </c>
      <c r="I44" s="19"/>
      <c r="K44" s="19"/>
    </row>
    <row r="45" spans="1:11" x14ac:dyDescent="0.2">
      <c r="A45" s="18">
        <v>41</v>
      </c>
      <c r="C45" s="19"/>
      <c r="E45" s="19"/>
      <c r="G45" s="19" t="s">
        <v>1250</v>
      </c>
      <c r="I45" s="19"/>
      <c r="K45" s="19"/>
    </row>
    <row r="46" spans="1:11" x14ac:dyDescent="0.2">
      <c r="A46" s="18">
        <v>42</v>
      </c>
      <c r="C46" s="19"/>
      <c r="E46" s="19"/>
      <c r="G46" s="19" t="s">
        <v>1215</v>
      </c>
      <c r="I46" s="19"/>
      <c r="K46" s="19"/>
    </row>
    <row r="47" spans="1:11" x14ac:dyDescent="0.2">
      <c r="A47" s="18">
        <v>43</v>
      </c>
      <c r="C47" s="19"/>
      <c r="E47" s="19"/>
      <c r="G47" s="19" t="s">
        <v>1247</v>
      </c>
      <c r="I47" s="19"/>
      <c r="K47" s="19"/>
    </row>
    <row r="48" spans="1:11" x14ac:dyDescent="0.2">
      <c r="A48" s="18">
        <v>44</v>
      </c>
      <c r="C48" s="19"/>
      <c r="E48" s="19"/>
      <c r="G48" s="19" t="s">
        <v>250</v>
      </c>
      <c r="I48" s="19"/>
      <c r="K48" s="19"/>
    </row>
    <row r="49" spans="1:11" x14ac:dyDescent="0.2">
      <c r="A49" s="18">
        <v>45</v>
      </c>
      <c r="C49" s="19"/>
      <c r="E49" s="19"/>
      <c r="G49" s="19" t="s">
        <v>209</v>
      </c>
      <c r="I49" s="19"/>
      <c r="K49" s="19"/>
    </row>
    <row r="50" spans="1:11" x14ac:dyDescent="0.2">
      <c r="A50" s="18">
        <v>46</v>
      </c>
      <c r="C50" s="19"/>
      <c r="E50" s="19"/>
      <c r="G50" s="19" t="s">
        <v>1570</v>
      </c>
      <c r="I50" s="19"/>
      <c r="K50" s="19"/>
    </row>
    <row r="51" spans="1:11" x14ac:dyDescent="0.2">
      <c r="A51" s="18">
        <v>47</v>
      </c>
      <c r="C51" s="19"/>
      <c r="E51" s="19"/>
      <c r="G51" s="19" t="s">
        <v>1599</v>
      </c>
      <c r="I51" s="19"/>
      <c r="K51" s="19"/>
    </row>
    <row r="52" spans="1:11" x14ac:dyDescent="0.2">
      <c r="A52" s="18">
        <v>48</v>
      </c>
      <c r="C52" s="19"/>
      <c r="E52" s="19"/>
      <c r="G52" s="19" t="s">
        <v>249</v>
      </c>
      <c r="I52" s="19"/>
      <c r="K52" s="19"/>
    </row>
    <row r="53" spans="1:11" x14ac:dyDescent="0.2">
      <c r="A53" s="18">
        <v>49</v>
      </c>
      <c r="C53" s="19"/>
      <c r="E53" s="19"/>
      <c r="G53" s="19" t="s">
        <v>1259</v>
      </c>
      <c r="I53" s="19"/>
      <c r="K53" s="19"/>
    </row>
    <row r="54" spans="1:11" x14ac:dyDescent="0.2">
      <c r="A54" s="18">
        <v>50</v>
      </c>
      <c r="C54" s="19"/>
      <c r="E54" s="19"/>
      <c r="G54" s="19" t="s">
        <v>159</v>
      </c>
      <c r="I54" s="19"/>
      <c r="K54" s="19"/>
    </row>
    <row r="55" spans="1:11" x14ac:dyDescent="0.2">
      <c r="A55" s="18">
        <v>51</v>
      </c>
      <c r="C55" s="19"/>
      <c r="E55" s="19"/>
      <c r="G55" s="19" t="s">
        <v>521</v>
      </c>
      <c r="I55" s="19"/>
      <c r="K55" s="19"/>
    </row>
    <row r="56" spans="1:11" x14ac:dyDescent="0.2">
      <c r="A56" s="18">
        <v>52</v>
      </c>
      <c r="C56" s="19"/>
      <c r="E56" s="19"/>
      <c r="G56" s="19" t="s">
        <v>625</v>
      </c>
      <c r="I56" s="19"/>
      <c r="K56" s="19"/>
    </row>
    <row r="57" spans="1:11" x14ac:dyDescent="0.2">
      <c r="A57" s="18">
        <v>53</v>
      </c>
      <c r="C57" s="19"/>
      <c r="E57" s="19"/>
      <c r="G57" s="19" t="s">
        <v>1158</v>
      </c>
    </row>
    <row r="58" spans="1:11" x14ac:dyDescent="0.2">
      <c r="A58" s="18">
        <v>54</v>
      </c>
      <c r="C58" s="19"/>
      <c r="E58" s="19"/>
      <c r="G58" s="19" t="s">
        <v>1156</v>
      </c>
      <c r="I58" s="331" t="s">
        <v>1628</v>
      </c>
      <c r="J58" s="332"/>
      <c r="K58" s="333"/>
    </row>
    <row r="59" spans="1:11" x14ac:dyDescent="0.2">
      <c r="A59" s="18">
        <v>55</v>
      </c>
      <c r="C59" s="19"/>
      <c r="E59" s="19"/>
      <c r="G59" s="19" t="s">
        <v>1235</v>
      </c>
      <c r="I59" s="334" t="s">
        <v>1627</v>
      </c>
      <c r="J59" s="335"/>
      <c r="K59" s="336"/>
    </row>
    <row r="61" spans="1:11" x14ac:dyDescent="0.2">
      <c r="A61">
        <f>17+24+55+39+12</f>
        <v>147</v>
      </c>
      <c r="C61" s="229" t="s">
        <v>1622</v>
      </c>
      <c r="E61" s="229" t="s">
        <v>1623</v>
      </c>
      <c r="G61" s="229" t="s">
        <v>1624</v>
      </c>
      <c r="I61" s="229" t="s">
        <v>1625</v>
      </c>
      <c r="K61" s="229" t="s">
        <v>1626</v>
      </c>
    </row>
    <row r="64" spans="1:11" x14ac:dyDescent="0.2">
      <c r="A64" s="248" t="s">
        <v>37</v>
      </c>
      <c r="B64" s="29"/>
      <c r="C64" s="130" t="s">
        <v>350</v>
      </c>
      <c r="D64" s="29"/>
      <c r="E64" s="130" t="s">
        <v>351</v>
      </c>
      <c r="F64" s="29"/>
      <c r="G64" s="130" t="s">
        <v>352</v>
      </c>
      <c r="H64" s="29"/>
      <c r="I64" s="130" t="s">
        <v>50</v>
      </c>
      <c r="J64" s="29"/>
      <c r="K64" s="130" t="s">
        <v>353</v>
      </c>
    </row>
    <row r="65" spans="1:11" ht="18" x14ac:dyDescent="0.25">
      <c r="A65" s="34">
        <v>1</v>
      </c>
      <c r="B65" s="38"/>
      <c r="C65" s="262" t="s">
        <v>1237</v>
      </c>
      <c r="D65" s="263"/>
      <c r="E65" s="262" t="s">
        <v>155</v>
      </c>
      <c r="F65" s="263"/>
      <c r="G65" s="262" t="s">
        <v>1111</v>
      </c>
      <c r="H65" s="263"/>
      <c r="I65" s="262" t="s">
        <v>1198</v>
      </c>
      <c r="J65" s="263"/>
      <c r="K65" s="262" t="s">
        <v>1166</v>
      </c>
    </row>
    <row r="66" spans="1:11" ht="17.25" customHeight="1" x14ac:dyDescent="0.2">
      <c r="A66" s="18">
        <v>2</v>
      </c>
      <c r="B66" s="38"/>
      <c r="C66" s="260" t="s">
        <v>1117</v>
      </c>
      <c r="D66" s="261"/>
      <c r="E66" s="260" t="s">
        <v>516</v>
      </c>
      <c r="F66" s="261"/>
      <c r="G66" s="260" t="s">
        <v>314</v>
      </c>
      <c r="H66" s="261"/>
      <c r="I66" s="260" t="s">
        <v>1168</v>
      </c>
      <c r="J66" s="261"/>
      <c r="K66" s="260" t="s">
        <v>1170</v>
      </c>
    </row>
    <row r="67" spans="1:11" ht="17.25" customHeight="1" x14ac:dyDescent="0.2">
      <c r="A67" s="18">
        <v>3</v>
      </c>
      <c r="B67" s="38"/>
      <c r="C67" s="260" t="s">
        <v>1231</v>
      </c>
      <c r="D67" s="261"/>
      <c r="E67" s="260" t="s">
        <v>1160</v>
      </c>
      <c r="F67" s="261"/>
      <c r="G67" s="260" t="s">
        <v>1116</v>
      </c>
      <c r="H67" s="261"/>
      <c r="I67" s="260" t="s">
        <v>1182</v>
      </c>
      <c r="J67" s="261"/>
      <c r="K67" s="260" t="s">
        <v>1185</v>
      </c>
    </row>
  </sheetData>
  <mergeCells count="3">
    <mergeCell ref="A2:K2"/>
    <mergeCell ref="I58:K58"/>
    <mergeCell ref="I59:K59"/>
  </mergeCells>
  <phoneticPr fontId="5" type="noConversion"/>
  <printOptions horizontalCentered="1"/>
  <pageMargins left="0.25" right="0.25" top="0.75" bottom="0.75" header="0.3" footer="0.3"/>
  <pageSetup paperSize="9" scale="7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W155"/>
  <sheetViews>
    <sheetView tabSelected="1" topLeftCell="A4" zoomScale="102" zoomScaleNormal="110" workbookViewId="0">
      <pane xSplit="10" ySplit="3" topLeftCell="K7" activePane="bottomRight" state="frozen"/>
      <selection activeCell="A4" sqref="A4"/>
      <selection pane="topRight" activeCell="K4" sqref="K4"/>
      <selection pane="bottomLeft" activeCell="A7" sqref="A7"/>
      <selection pane="bottomRight" activeCell="BU155" sqref="A4:BU155"/>
    </sheetView>
  </sheetViews>
  <sheetFormatPr baseColWidth="10" defaultColWidth="11.42578125" defaultRowHeight="12.75" x14ac:dyDescent="0.2"/>
  <cols>
    <col min="1" max="1" width="5.140625" style="78" customWidth="1"/>
    <col min="2" max="2" width="4.5703125" style="78" customWidth="1"/>
    <col min="3" max="3" width="9.85546875" style="78" customWidth="1"/>
    <col min="4" max="4" width="18.5703125" style="56" bestFit="1" customWidth="1"/>
    <col min="5" max="5" width="25.85546875" style="56" bestFit="1" customWidth="1"/>
    <col min="6" max="6" width="0.85546875" style="79" customWidth="1"/>
    <col min="7" max="7" width="5.140625" style="111" bestFit="1" customWidth="1"/>
    <col min="8" max="8" width="5.5703125" style="79" bestFit="1" customWidth="1"/>
    <col min="9" max="9" width="4.7109375" style="67" bestFit="1" customWidth="1"/>
    <col min="10" max="10" width="4.7109375" style="68" bestFit="1" customWidth="1"/>
    <col min="11" max="11" width="1" style="68" customWidth="1"/>
    <col min="12" max="12" width="3.7109375" style="57" customWidth="1"/>
    <col min="13" max="13" width="4.28515625" style="57" bestFit="1" customWidth="1"/>
    <col min="14" max="14" width="4.28515625" style="57" customWidth="1"/>
    <col min="15" max="15" width="4.7109375" style="57" customWidth="1"/>
    <col min="16" max="16" width="4.85546875" style="223" hidden="1" customWidth="1"/>
    <col min="17" max="17" width="0.7109375" style="222" customWidth="1"/>
    <col min="18" max="18" width="3.7109375" style="57" customWidth="1"/>
    <col min="19" max="21" width="4.140625" style="57" bestFit="1" customWidth="1"/>
    <col min="22" max="22" width="4.85546875" style="223" hidden="1" customWidth="1"/>
    <col min="23" max="23" width="0.7109375" style="222" customWidth="1"/>
    <col min="24" max="24" width="3.7109375" style="57" customWidth="1"/>
    <col min="25" max="26" width="4.140625" style="57" bestFit="1" customWidth="1"/>
    <col min="27" max="27" width="4.140625" style="57" customWidth="1"/>
    <col min="28" max="28" width="4.140625" style="57" bestFit="1" customWidth="1"/>
    <col min="29" max="29" width="4.85546875" style="223" hidden="1" customWidth="1"/>
    <col min="30" max="30" width="0.7109375" style="222" customWidth="1"/>
    <col min="31" max="31" width="3.7109375" style="57" customWidth="1"/>
    <col min="32" max="34" width="4.140625" style="57" bestFit="1" customWidth="1"/>
    <col min="35" max="35" width="5" style="223" hidden="1" customWidth="1"/>
    <col min="36" max="36" width="0.7109375" style="222" customWidth="1"/>
    <col min="37" max="37" width="3.7109375" style="57" customWidth="1"/>
    <col min="38" max="38" width="4.140625" style="57" bestFit="1" customWidth="1"/>
    <col min="39" max="39" width="3.85546875" style="57" bestFit="1" customWidth="1"/>
    <col min="40" max="40" width="4.140625" style="57" bestFit="1" customWidth="1"/>
    <col min="41" max="41" width="4.85546875" style="223" hidden="1" customWidth="1"/>
    <col min="42" max="42" width="0.7109375" style="222" customWidth="1"/>
    <col min="43" max="47" width="3.7109375" style="57" customWidth="1"/>
    <col min="48" max="48" width="4.85546875" style="223" hidden="1" customWidth="1"/>
    <col min="49" max="49" width="0.7109375" style="222" customWidth="1"/>
    <col min="50" max="50" width="3.7109375" style="57" customWidth="1"/>
    <col min="51" max="56" width="3.85546875" style="57" customWidth="1"/>
    <col min="57" max="57" width="5" style="223" hidden="1" customWidth="1"/>
    <col min="58" max="58" width="0.7109375" style="222" customWidth="1"/>
    <col min="59" max="59" width="3.7109375" style="57" customWidth="1"/>
    <col min="60" max="61" width="4.42578125" style="57" bestFit="1" customWidth="1"/>
    <col min="62" max="63" width="4.28515625" style="57" customWidth="1"/>
    <col min="64" max="64" width="5" style="223" hidden="1" customWidth="1"/>
    <col min="65" max="65" width="0.7109375" style="222" customWidth="1"/>
    <col min="66" max="66" width="3.42578125" style="57" customWidth="1"/>
    <col min="67" max="67" width="4.140625" style="57" customWidth="1"/>
    <col min="68" max="68" width="5" style="223" hidden="1" customWidth="1"/>
    <col min="69" max="69" width="0.7109375" style="222" customWidth="1"/>
    <col min="70" max="70" width="3.7109375" style="57" bestFit="1" customWidth="1"/>
    <col min="71" max="71" width="4.140625" style="57" bestFit="1" customWidth="1"/>
    <col min="72" max="72" width="4.28515625" style="57" bestFit="1" customWidth="1"/>
    <col min="73" max="73" width="4.42578125" style="57" bestFit="1" customWidth="1"/>
    <col min="74" max="74" width="5" style="30" hidden="1" customWidth="1"/>
    <col min="75" max="75" width="4.85546875" style="67" customWidth="1"/>
    <col min="76" max="16384" width="11.42578125" style="56"/>
  </cols>
  <sheetData>
    <row r="1" spans="1:75" ht="21" hidden="1" customHeight="1" x14ac:dyDescent="0.2">
      <c r="A1" s="89" t="s">
        <v>47</v>
      </c>
      <c r="B1" s="90"/>
      <c r="C1" s="90"/>
      <c r="D1" s="91"/>
      <c r="E1" s="91"/>
      <c r="F1" s="92"/>
      <c r="G1" s="144"/>
      <c r="H1" s="92"/>
      <c r="I1" s="93"/>
      <c r="J1" s="94"/>
      <c r="K1" s="94"/>
      <c r="L1" s="95"/>
      <c r="M1" s="95"/>
      <c r="N1" s="95"/>
      <c r="O1" s="95"/>
      <c r="P1" s="221"/>
      <c r="R1" s="95"/>
      <c r="S1" s="95"/>
      <c r="T1" s="95"/>
      <c r="U1" s="95"/>
      <c r="V1" s="221"/>
      <c r="X1" s="95"/>
      <c r="Y1" s="95"/>
      <c r="Z1" s="95"/>
      <c r="AA1" s="95"/>
      <c r="AB1" s="95"/>
      <c r="AC1" s="221"/>
      <c r="AE1" s="95"/>
      <c r="AF1" s="95"/>
      <c r="AG1" s="95"/>
      <c r="AH1" s="95"/>
      <c r="AI1" s="221"/>
      <c r="AK1" s="95"/>
      <c r="AL1" s="95"/>
      <c r="AM1" s="95"/>
      <c r="AN1" s="95"/>
      <c r="AO1" s="221"/>
      <c r="AQ1" s="58"/>
      <c r="AR1" s="95"/>
      <c r="AS1" s="95"/>
      <c r="AT1" s="95"/>
      <c r="AU1" s="224"/>
      <c r="AV1" s="221"/>
      <c r="BE1" s="221"/>
      <c r="BL1" s="221"/>
      <c r="BP1" s="221"/>
    </row>
    <row r="2" spans="1:75" ht="25.5" hidden="1" customHeight="1" x14ac:dyDescent="0.2">
      <c r="A2" s="96" t="s">
        <v>48</v>
      </c>
      <c r="B2" s="97"/>
      <c r="C2" s="97"/>
      <c r="D2" s="98"/>
      <c r="E2" s="98"/>
      <c r="F2" s="99"/>
      <c r="H2" s="99"/>
      <c r="AQ2" s="59"/>
      <c r="AU2" s="225"/>
      <c r="BU2" s="225"/>
    </row>
    <row r="3" spans="1:75" ht="22.5" hidden="1" customHeight="1" x14ac:dyDescent="0.2">
      <c r="A3" s="96" t="s">
        <v>49</v>
      </c>
      <c r="B3" s="97"/>
      <c r="C3" s="97"/>
      <c r="D3" s="98"/>
      <c r="E3" s="98"/>
      <c r="F3" s="99"/>
      <c r="H3" s="99"/>
      <c r="AQ3" s="59"/>
      <c r="AU3" s="225"/>
      <c r="BU3" s="225"/>
    </row>
    <row r="4" spans="1:75" s="53" customFormat="1" ht="15" customHeight="1" x14ac:dyDescent="0.2">
      <c r="A4" s="102"/>
      <c r="B4" s="67"/>
      <c r="C4" s="67"/>
      <c r="F4" s="100"/>
      <c r="G4" s="111"/>
      <c r="H4" s="100"/>
      <c r="I4" s="67"/>
      <c r="J4" s="69"/>
      <c r="K4" s="109"/>
      <c r="L4" s="337" t="s">
        <v>262</v>
      </c>
      <c r="M4" s="337"/>
      <c r="N4" s="337"/>
      <c r="O4" s="337"/>
      <c r="P4" s="223"/>
      <c r="Q4" s="227"/>
      <c r="R4" s="338" t="s">
        <v>67</v>
      </c>
      <c r="S4" s="339"/>
      <c r="T4" s="339"/>
      <c r="U4" s="340"/>
      <c r="V4" s="223"/>
      <c r="W4" s="227"/>
      <c r="X4" s="338" t="s">
        <v>44</v>
      </c>
      <c r="Y4" s="339"/>
      <c r="Z4" s="339"/>
      <c r="AA4" s="339"/>
      <c r="AB4" s="340"/>
      <c r="AC4" s="223"/>
      <c r="AD4" s="227"/>
      <c r="AE4" s="338" t="s">
        <v>260</v>
      </c>
      <c r="AF4" s="339"/>
      <c r="AG4" s="339"/>
      <c r="AH4" s="340"/>
      <c r="AI4" s="223"/>
      <c r="AJ4" s="227"/>
      <c r="AK4" s="341" t="s">
        <v>1108</v>
      </c>
      <c r="AL4" s="342"/>
      <c r="AM4" s="342"/>
      <c r="AN4" s="343"/>
      <c r="AO4" s="223"/>
      <c r="AP4" s="227"/>
      <c r="AQ4" s="341" t="s">
        <v>527</v>
      </c>
      <c r="AR4" s="342"/>
      <c r="AS4" s="342"/>
      <c r="AT4" s="342"/>
      <c r="AU4" s="343"/>
      <c r="AV4" s="223"/>
      <c r="AW4" s="227"/>
      <c r="AX4" s="338" t="s">
        <v>8</v>
      </c>
      <c r="AY4" s="339"/>
      <c r="AZ4" s="339"/>
      <c r="BA4" s="339"/>
      <c r="BB4" s="339"/>
      <c r="BC4" s="339"/>
      <c r="BD4" s="339"/>
      <c r="BE4" s="226"/>
      <c r="BF4" s="227"/>
      <c r="BG4" s="341" t="s">
        <v>45</v>
      </c>
      <c r="BH4" s="342"/>
      <c r="BI4" s="342"/>
      <c r="BJ4" s="342"/>
      <c r="BK4" s="343"/>
      <c r="BL4" s="226"/>
      <c r="BM4" s="227"/>
      <c r="BN4" s="341" t="s">
        <v>259</v>
      </c>
      <c r="BO4" s="343"/>
      <c r="BP4" s="226"/>
      <c r="BQ4" s="227"/>
      <c r="BR4" s="341" t="s">
        <v>261</v>
      </c>
      <c r="BS4" s="342"/>
      <c r="BT4" s="342"/>
      <c r="BU4" s="343"/>
      <c r="BV4" s="70"/>
      <c r="BW4" s="85"/>
    </row>
    <row r="5" spans="1:75" s="22" customFormat="1" ht="58.5" customHeight="1" x14ac:dyDescent="0.2">
      <c r="A5" s="42" t="s">
        <v>258</v>
      </c>
      <c r="B5" s="42" t="s">
        <v>38</v>
      </c>
      <c r="C5" s="252" t="s">
        <v>20</v>
      </c>
      <c r="D5" s="252" t="s">
        <v>4</v>
      </c>
      <c r="E5" s="252" t="s">
        <v>22</v>
      </c>
      <c r="F5" s="253"/>
      <c r="G5" s="88" t="s">
        <v>61</v>
      </c>
      <c r="H5" s="88" t="s">
        <v>68</v>
      </c>
      <c r="I5" s="88" t="s">
        <v>79</v>
      </c>
      <c r="J5" s="88" t="s">
        <v>78</v>
      </c>
      <c r="K5" s="252"/>
      <c r="L5" s="43" t="s">
        <v>38</v>
      </c>
      <c r="M5" s="45" t="s">
        <v>39</v>
      </c>
      <c r="N5" s="45" t="s">
        <v>40</v>
      </c>
      <c r="O5" s="44" t="s">
        <v>41</v>
      </c>
      <c r="P5" s="44" t="s">
        <v>43</v>
      </c>
      <c r="Q5" s="254"/>
      <c r="R5" s="43" t="s">
        <v>38</v>
      </c>
      <c r="S5" s="45" t="s">
        <v>39</v>
      </c>
      <c r="T5" s="45" t="s">
        <v>40</v>
      </c>
      <c r="U5" s="66" t="s">
        <v>41</v>
      </c>
      <c r="V5" s="32" t="s">
        <v>43</v>
      </c>
      <c r="W5" s="254"/>
      <c r="X5" s="43" t="s">
        <v>38</v>
      </c>
      <c r="Y5" s="45" t="s">
        <v>39</v>
      </c>
      <c r="Z5" s="45" t="s">
        <v>40</v>
      </c>
      <c r="AA5" s="45" t="s">
        <v>41</v>
      </c>
      <c r="AB5" s="66" t="s">
        <v>42</v>
      </c>
      <c r="AC5" s="44" t="s">
        <v>43</v>
      </c>
      <c r="AD5" s="254"/>
      <c r="AE5" s="43" t="s">
        <v>38</v>
      </c>
      <c r="AF5" s="45" t="s">
        <v>39</v>
      </c>
      <c r="AG5" s="45" t="s">
        <v>40</v>
      </c>
      <c r="AH5" s="66" t="s">
        <v>41</v>
      </c>
      <c r="AI5" s="44" t="s">
        <v>43</v>
      </c>
      <c r="AJ5" s="254"/>
      <c r="AK5" s="43" t="s">
        <v>38</v>
      </c>
      <c r="AL5" s="45" t="s">
        <v>39</v>
      </c>
      <c r="AM5" s="45" t="s">
        <v>40</v>
      </c>
      <c r="AN5" s="44" t="s">
        <v>41</v>
      </c>
      <c r="AO5" s="44" t="s">
        <v>43</v>
      </c>
      <c r="AP5" s="254"/>
      <c r="AQ5" s="43" t="s">
        <v>38</v>
      </c>
      <c r="AR5" s="45" t="s">
        <v>39</v>
      </c>
      <c r="AS5" s="45" t="s">
        <v>40</v>
      </c>
      <c r="AT5" s="45" t="s">
        <v>41</v>
      </c>
      <c r="AU5" s="44" t="s">
        <v>42</v>
      </c>
      <c r="AV5" s="44" t="s">
        <v>43</v>
      </c>
      <c r="AW5" s="254"/>
      <c r="AX5" s="43" t="s">
        <v>38</v>
      </c>
      <c r="AY5" s="45" t="s">
        <v>39</v>
      </c>
      <c r="AZ5" s="45" t="s">
        <v>40</v>
      </c>
      <c r="BA5" s="45" t="s">
        <v>41</v>
      </c>
      <c r="BB5" s="45" t="s">
        <v>42</v>
      </c>
      <c r="BC5" s="45" t="s">
        <v>1619</v>
      </c>
      <c r="BD5" s="44" t="s">
        <v>1620</v>
      </c>
      <c r="BE5" s="44" t="s">
        <v>43</v>
      </c>
      <c r="BF5" s="254"/>
      <c r="BG5" s="43" t="s">
        <v>38</v>
      </c>
      <c r="BH5" s="45" t="s">
        <v>39</v>
      </c>
      <c r="BI5" s="45" t="s">
        <v>40</v>
      </c>
      <c r="BJ5" s="45" t="s">
        <v>41</v>
      </c>
      <c r="BK5" s="44" t="s">
        <v>42</v>
      </c>
      <c r="BL5" s="44" t="s">
        <v>43</v>
      </c>
      <c r="BM5" s="254"/>
      <c r="BN5" s="43" t="s">
        <v>38</v>
      </c>
      <c r="BO5" s="44" t="s">
        <v>39</v>
      </c>
      <c r="BP5" s="44" t="s">
        <v>43</v>
      </c>
      <c r="BQ5" s="254"/>
      <c r="BR5" s="43" t="s">
        <v>38</v>
      </c>
      <c r="BS5" s="45" t="s">
        <v>39</v>
      </c>
      <c r="BT5" s="45" t="s">
        <v>40</v>
      </c>
      <c r="BU5" s="44" t="s">
        <v>41</v>
      </c>
      <c r="BV5" s="44" t="s">
        <v>43</v>
      </c>
      <c r="BW5" s="255"/>
    </row>
    <row r="6" spans="1:75" ht="4.5" customHeight="1" x14ac:dyDescent="0.2">
      <c r="A6" s="32"/>
      <c r="B6" s="32"/>
      <c r="C6" s="55"/>
      <c r="D6" s="55"/>
      <c r="E6" s="55"/>
      <c r="F6" s="71"/>
      <c r="G6" s="116"/>
      <c r="H6" s="71"/>
      <c r="I6" s="72"/>
      <c r="J6" s="54"/>
      <c r="K6" s="54"/>
      <c r="L6" s="43"/>
      <c r="M6" s="45"/>
      <c r="N6" s="45"/>
      <c r="O6" s="44"/>
      <c r="P6" s="249"/>
      <c r="Q6" s="73"/>
      <c r="R6" s="43"/>
      <c r="S6" s="45"/>
      <c r="T6" s="45"/>
      <c r="U6" s="44"/>
      <c r="V6" s="251"/>
      <c r="W6" s="73"/>
      <c r="X6" s="43"/>
      <c r="Y6" s="45"/>
      <c r="Z6" s="45"/>
      <c r="AA6" s="45"/>
      <c r="AB6" s="44"/>
      <c r="AC6" s="251"/>
      <c r="AD6" s="73"/>
      <c r="AE6" s="43"/>
      <c r="AF6" s="45"/>
      <c r="AG6" s="45"/>
      <c r="AH6" s="44"/>
      <c r="AI6" s="251"/>
      <c r="AJ6" s="73"/>
      <c r="AK6" s="43"/>
      <c r="AL6" s="45"/>
      <c r="AM6" s="45"/>
      <c r="AN6" s="44"/>
      <c r="AO6" s="251"/>
      <c r="AP6" s="73"/>
      <c r="AQ6" s="43"/>
      <c r="AR6" s="45"/>
      <c r="AS6" s="45"/>
      <c r="AT6" s="45"/>
      <c r="AU6" s="44"/>
      <c r="AV6" s="251"/>
      <c r="AW6" s="73"/>
      <c r="AX6" s="43"/>
      <c r="AY6" s="45"/>
      <c r="AZ6" s="45"/>
      <c r="BA6" s="45"/>
      <c r="BB6" s="45"/>
      <c r="BC6" s="45"/>
      <c r="BD6" s="44"/>
      <c r="BE6" s="31"/>
      <c r="BF6" s="73"/>
      <c r="BG6" s="43"/>
      <c r="BH6" s="45"/>
      <c r="BI6" s="45"/>
      <c r="BJ6" s="45"/>
      <c r="BK6" s="44"/>
      <c r="BL6" s="31"/>
      <c r="BM6" s="73"/>
      <c r="BN6" s="43"/>
      <c r="BO6" s="44"/>
      <c r="BP6" s="31"/>
      <c r="BQ6" s="73"/>
      <c r="BR6" s="43"/>
      <c r="BS6" s="45"/>
      <c r="BT6" s="45"/>
      <c r="BU6" s="44"/>
      <c r="BV6" s="65"/>
      <c r="BW6" s="86"/>
    </row>
    <row r="7" spans="1:75" s="84" customFormat="1" ht="12.75" customHeight="1" x14ac:dyDescent="0.2">
      <c r="A7" s="18">
        <v>1</v>
      </c>
      <c r="B7" s="256" t="s">
        <v>349</v>
      </c>
      <c r="C7" s="74" t="s">
        <v>732</v>
      </c>
      <c r="D7" s="19" t="s">
        <v>1237</v>
      </c>
      <c r="E7" s="75" t="s">
        <v>1238</v>
      </c>
      <c r="F7" s="76"/>
      <c r="G7" s="115">
        <f t="shared" ref="G7:G38" si="0">AV7+AO7+AI7+V7+P7+AC7</f>
        <v>1085.7802283186452</v>
      </c>
      <c r="H7" s="220">
        <f t="shared" ref="H7:H38" si="1">AV7+AO7+AI7+V7+P7+AC7+BE7+BL7+BV7+BP7</f>
        <v>1906.3070434076396</v>
      </c>
      <c r="I7" s="115">
        <f t="shared" ref="I7:I38" si="2">COUNTA(L7,R7,AE7,X7,AK7,AQ7,AX7,BN7,BG7,BR7)</f>
        <v>5</v>
      </c>
      <c r="J7" s="115">
        <f t="shared" ref="J7:J38" si="3">COUNTA(M7,N7,O7,S7,T7,U7,Y7,Z7,AA7,AB7,AF7,AG7,AH7,AL7,AM7,AN7,AR7,AS7,AT7,AU7,BH7,BI7,BK7,BO7,BS7,BU7,BT7,AY7,AZ7,BA7,BB7,BC7,BD7,BJ7)</f>
        <v>17</v>
      </c>
      <c r="K7" s="247"/>
      <c r="L7" s="77"/>
      <c r="M7" s="112"/>
      <c r="N7" s="112"/>
      <c r="O7" s="113"/>
      <c r="P7" s="125"/>
      <c r="Q7" s="229"/>
      <c r="R7" s="77" t="s">
        <v>56</v>
      </c>
      <c r="S7" s="112">
        <v>3</v>
      </c>
      <c r="T7" s="112">
        <v>4</v>
      </c>
      <c r="U7" s="113">
        <v>4</v>
      </c>
      <c r="V7" s="124">
        <v>285.93793813122062</v>
      </c>
      <c r="W7" s="229"/>
      <c r="X7" s="77" t="s">
        <v>349</v>
      </c>
      <c r="Y7" s="112">
        <v>1</v>
      </c>
      <c r="Z7" s="112">
        <v>2</v>
      </c>
      <c r="AA7" s="112">
        <v>2</v>
      </c>
      <c r="AB7" s="113">
        <v>1</v>
      </c>
      <c r="AC7" s="124">
        <v>440.30899869919438</v>
      </c>
      <c r="AD7" s="229"/>
      <c r="AE7" s="77" t="s">
        <v>1006</v>
      </c>
      <c r="AF7" s="112">
        <v>1</v>
      </c>
      <c r="AG7" s="112">
        <v>1</v>
      </c>
      <c r="AH7" s="113">
        <v>3</v>
      </c>
      <c r="AI7" s="124">
        <v>359.53329148823013</v>
      </c>
      <c r="AJ7" s="229"/>
      <c r="AK7" s="77"/>
      <c r="AL7" s="112"/>
      <c r="AM7" s="112"/>
      <c r="AN7" s="113"/>
      <c r="AO7" s="124"/>
      <c r="AP7" s="229"/>
      <c r="AQ7" s="77"/>
      <c r="AR7" s="274"/>
      <c r="AS7" s="274"/>
      <c r="AT7" s="112"/>
      <c r="AU7" s="113"/>
      <c r="AV7" s="124"/>
      <c r="AW7" s="229"/>
      <c r="AX7" s="77"/>
      <c r="AY7" s="112"/>
      <c r="AZ7" s="112"/>
      <c r="BA7" s="112"/>
      <c r="BB7" s="112"/>
      <c r="BC7" s="112"/>
      <c r="BD7" s="113"/>
      <c r="BE7" s="114"/>
      <c r="BF7" s="229"/>
      <c r="BG7" s="77" t="s">
        <v>349</v>
      </c>
      <c r="BH7" s="112">
        <v>1</v>
      </c>
      <c r="BI7" s="112">
        <v>1</v>
      </c>
      <c r="BJ7" s="112">
        <v>1</v>
      </c>
      <c r="BK7" s="113">
        <v>1</v>
      </c>
      <c r="BL7" s="114">
        <v>569.01960800285133</v>
      </c>
      <c r="BM7" s="229"/>
      <c r="BN7" s="77"/>
      <c r="BO7" s="113"/>
      <c r="BP7" s="114"/>
      <c r="BQ7" s="229"/>
      <c r="BR7" s="77" t="s">
        <v>1530</v>
      </c>
      <c r="BS7" s="112" t="s">
        <v>203</v>
      </c>
      <c r="BT7" s="112" t="s">
        <v>203</v>
      </c>
      <c r="BU7" s="113" t="s">
        <v>201</v>
      </c>
      <c r="BV7" s="125">
        <v>251.50720708614321</v>
      </c>
      <c r="BW7" s="126"/>
    </row>
    <row r="8" spans="1:75" s="84" customFormat="1" ht="12.75" customHeight="1" x14ac:dyDescent="0.2">
      <c r="A8" s="18">
        <v>2</v>
      </c>
      <c r="B8" s="256" t="s">
        <v>349</v>
      </c>
      <c r="C8" s="74" t="s">
        <v>709</v>
      </c>
      <c r="D8" s="19" t="s">
        <v>1117</v>
      </c>
      <c r="E8" s="75" t="s">
        <v>1244</v>
      </c>
      <c r="F8" s="76"/>
      <c r="G8" s="115">
        <f t="shared" si="0"/>
        <v>469.01829365623951</v>
      </c>
      <c r="H8" s="220">
        <f t="shared" si="1"/>
        <v>1685.0997891034197</v>
      </c>
      <c r="I8" s="115">
        <f t="shared" si="2"/>
        <v>4</v>
      </c>
      <c r="J8" s="115">
        <f t="shared" si="3"/>
        <v>15</v>
      </c>
      <c r="K8" s="247"/>
      <c r="L8" s="77" t="s">
        <v>702</v>
      </c>
      <c r="M8" s="112">
        <v>4</v>
      </c>
      <c r="N8" s="112">
        <v>2</v>
      </c>
      <c r="O8" s="113">
        <v>4</v>
      </c>
      <c r="P8" s="125">
        <v>189.5880017344075</v>
      </c>
      <c r="Q8" s="229"/>
      <c r="R8" s="77"/>
      <c r="S8" s="112"/>
      <c r="T8" s="112"/>
      <c r="U8" s="113"/>
      <c r="V8" s="124"/>
      <c r="W8" s="229"/>
      <c r="X8" s="77"/>
      <c r="Y8" s="112"/>
      <c r="Z8" s="112"/>
      <c r="AA8" s="112"/>
      <c r="AB8" s="113"/>
      <c r="AC8" s="124"/>
      <c r="AD8" s="229"/>
      <c r="AE8" s="77" t="s">
        <v>1006</v>
      </c>
      <c r="AF8" s="112">
        <v>4</v>
      </c>
      <c r="AG8" s="112">
        <v>3</v>
      </c>
      <c r="AH8" s="113">
        <v>1</v>
      </c>
      <c r="AI8" s="124">
        <v>279.43029192183201</v>
      </c>
      <c r="AJ8" s="229"/>
      <c r="AK8" s="77"/>
      <c r="AL8" s="112"/>
      <c r="AM8" s="112"/>
      <c r="AN8" s="113"/>
      <c r="AO8" s="124"/>
      <c r="AP8" s="229"/>
      <c r="AQ8" s="77"/>
      <c r="AR8" s="274"/>
      <c r="AS8" s="274"/>
      <c r="AT8" s="112"/>
      <c r="AU8" s="113"/>
      <c r="AV8" s="124"/>
      <c r="AW8" s="229"/>
      <c r="AX8" s="77" t="s">
        <v>34</v>
      </c>
      <c r="AY8" s="112" t="s">
        <v>200</v>
      </c>
      <c r="AZ8" s="112" t="s">
        <v>200</v>
      </c>
      <c r="BA8" s="112" t="s">
        <v>200</v>
      </c>
      <c r="BB8" s="112" t="s">
        <v>200</v>
      </c>
      <c r="BC8" s="112" t="s">
        <v>200</v>
      </c>
      <c r="BD8" s="113" t="s">
        <v>200</v>
      </c>
      <c r="BE8" s="114">
        <v>780.61799739838875</v>
      </c>
      <c r="BF8" s="229"/>
      <c r="BG8" s="77"/>
      <c r="BH8" s="112"/>
      <c r="BI8" s="112"/>
      <c r="BJ8" s="112"/>
      <c r="BK8" s="113"/>
      <c r="BL8" s="114"/>
      <c r="BM8" s="229"/>
      <c r="BN8" s="77"/>
      <c r="BO8" s="113"/>
      <c r="BP8" s="114"/>
      <c r="BQ8" s="229"/>
      <c r="BR8" s="77" t="s">
        <v>1006</v>
      </c>
      <c r="BS8" s="112" t="s">
        <v>200</v>
      </c>
      <c r="BT8" s="112" t="s">
        <v>200</v>
      </c>
      <c r="BU8" s="113" t="s">
        <v>200</v>
      </c>
      <c r="BV8" s="125">
        <v>435.46349804879156</v>
      </c>
      <c r="BW8" s="126"/>
    </row>
    <row r="9" spans="1:75" s="84" customFormat="1" ht="12.75" customHeight="1" x14ac:dyDescent="0.2">
      <c r="A9" s="18">
        <v>3</v>
      </c>
      <c r="B9" s="256" t="s">
        <v>349</v>
      </c>
      <c r="C9" s="74" t="s">
        <v>829</v>
      </c>
      <c r="D9" s="19" t="s">
        <v>1231</v>
      </c>
      <c r="E9" s="75" t="s">
        <v>1232</v>
      </c>
      <c r="F9" s="76"/>
      <c r="G9" s="115">
        <f t="shared" si="0"/>
        <v>0</v>
      </c>
      <c r="H9" s="220">
        <f t="shared" si="1"/>
        <v>786.8157691123746</v>
      </c>
      <c r="I9" s="115">
        <f t="shared" si="2"/>
        <v>3</v>
      </c>
      <c r="J9" s="115">
        <f t="shared" si="3"/>
        <v>11</v>
      </c>
      <c r="K9" s="247"/>
      <c r="L9" s="77"/>
      <c r="M9" s="112"/>
      <c r="N9" s="112"/>
      <c r="O9" s="113"/>
      <c r="P9" s="125"/>
      <c r="Q9" s="229"/>
      <c r="R9" s="77"/>
      <c r="S9" s="112"/>
      <c r="T9" s="112"/>
      <c r="U9" s="113"/>
      <c r="V9" s="124"/>
      <c r="W9" s="229"/>
      <c r="X9" s="77" t="s">
        <v>349</v>
      </c>
      <c r="Y9" s="112" t="s">
        <v>25</v>
      </c>
      <c r="Z9" s="112" t="s">
        <v>25</v>
      </c>
      <c r="AA9" s="112" t="s">
        <v>25</v>
      </c>
      <c r="AB9" s="113" t="s">
        <v>25</v>
      </c>
      <c r="AC9" s="124">
        <v>0</v>
      </c>
      <c r="AD9" s="229"/>
      <c r="AE9" s="77"/>
      <c r="AF9" s="112"/>
      <c r="AG9" s="112"/>
      <c r="AH9" s="113"/>
      <c r="AI9" s="124"/>
      <c r="AJ9" s="229"/>
      <c r="AK9" s="77"/>
      <c r="AL9" s="112"/>
      <c r="AM9" s="112"/>
      <c r="AN9" s="113"/>
      <c r="AO9" s="124"/>
      <c r="AP9" s="229"/>
      <c r="AQ9" s="77"/>
      <c r="AR9" s="274"/>
      <c r="AS9" s="274"/>
      <c r="AT9" s="112"/>
      <c r="AU9" s="113"/>
      <c r="AV9" s="124"/>
      <c r="AW9" s="229"/>
      <c r="AX9" s="77"/>
      <c r="AY9" s="112"/>
      <c r="AZ9" s="112"/>
      <c r="BA9" s="112"/>
      <c r="BB9" s="112"/>
      <c r="BC9" s="112"/>
      <c r="BD9" s="113"/>
      <c r="BE9" s="114"/>
      <c r="BF9" s="229"/>
      <c r="BG9" s="77" t="s">
        <v>349</v>
      </c>
      <c r="BH9" s="112">
        <v>3</v>
      </c>
      <c r="BI9" s="112">
        <v>2</v>
      </c>
      <c r="BJ9" s="112">
        <v>4</v>
      </c>
      <c r="BK9" s="113">
        <v>3</v>
      </c>
      <c r="BL9" s="114">
        <v>361.86726889557366</v>
      </c>
      <c r="BM9" s="229"/>
      <c r="BN9" s="77"/>
      <c r="BO9" s="113"/>
      <c r="BP9" s="114"/>
      <c r="BQ9" s="229"/>
      <c r="BR9" s="77" t="s">
        <v>349</v>
      </c>
      <c r="BS9" s="112" t="s">
        <v>200</v>
      </c>
      <c r="BT9" s="112" t="s">
        <v>200</v>
      </c>
      <c r="BU9" s="113" t="s">
        <v>201</v>
      </c>
      <c r="BV9" s="125">
        <v>424.94850021680094</v>
      </c>
      <c r="BW9" s="126"/>
    </row>
    <row r="10" spans="1:75" s="84" customFormat="1" ht="12.75" customHeight="1" x14ac:dyDescent="0.2">
      <c r="A10" s="18">
        <v>4</v>
      </c>
      <c r="B10" s="256" t="s">
        <v>349</v>
      </c>
      <c r="C10" s="74" t="s">
        <v>822</v>
      </c>
      <c r="D10" s="19" t="s">
        <v>1109</v>
      </c>
      <c r="E10" s="75" t="s">
        <v>1110</v>
      </c>
      <c r="F10" s="76"/>
      <c r="G10" s="115">
        <f t="shared" si="0"/>
        <v>780.10299956639813</v>
      </c>
      <c r="H10" s="220">
        <f t="shared" si="1"/>
        <v>780.10299956639813</v>
      </c>
      <c r="I10" s="115">
        <f t="shared" si="2"/>
        <v>2</v>
      </c>
      <c r="J10" s="115">
        <f t="shared" si="3"/>
        <v>7</v>
      </c>
      <c r="K10" s="247"/>
      <c r="L10" s="77" t="s">
        <v>702</v>
      </c>
      <c r="M10" s="112">
        <v>1</v>
      </c>
      <c r="N10" s="112">
        <v>1</v>
      </c>
      <c r="O10" s="113">
        <v>1</v>
      </c>
      <c r="P10" s="125">
        <v>404.84550065040281</v>
      </c>
      <c r="Q10" s="229"/>
      <c r="R10" s="77"/>
      <c r="S10" s="112"/>
      <c r="T10" s="112"/>
      <c r="U10" s="113"/>
      <c r="V10" s="124"/>
      <c r="W10" s="229"/>
      <c r="X10" s="77" t="s">
        <v>349</v>
      </c>
      <c r="Y10" s="112">
        <v>2</v>
      </c>
      <c r="Z10" s="112">
        <v>1</v>
      </c>
      <c r="AA10" s="112">
        <v>1</v>
      </c>
      <c r="AB10" s="113" t="s">
        <v>24</v>
      </c>
      <c r="AC10" s="124">
        <v>375.25749891599531</v>
      </c>
      <c r="AD10" s="229"/>
      <c r="AE10" s="77"/>
      <c r="AF10" s="112"/>
      <c r="AG10" s="112"/>
      <c r="AH10" s="113"/>
      <c r="AI10" s="124"/>
      <c r="AJ10" s="229"/>
      <c r="AK10" s="77"/>
      <c r="AL10" s="112"/>
      <c r="AM10" s="112"/>
      <c r="AN10" s="113"/>
      <c r="AO10" s="124"/>
      <c r="AP10" s="229"/>
      <c r="AQ10" s="77"/>
      <c r="AR10" s="274"/>
      <c r="AS10" s="274"/>
      <c r="AT10" s="112"/>
      <c r="AU10" s="113"/>
      <c r="AV10" s="124"/>
      <c r="AW10" s="229"/>
      <c r="AX10" s="77"/>
      <c r="AY10" s="112"/>
      <c r="AZ10" s="112"/>
      <c r="BA10" s="112"/>
      <c r="BB10" s="112"/>
      <c r="BC10" s="112"/>
      <c r="BD10" s="113"/>
      <c r="BE10" s="114"/>
      <c r="BF10" s="229"/>
      <c r="BG10" s="77"/>
      <c r="BH10" s="112"/>
      <c r="BI10" s="112"/>
      <c r="BJ10" s="112"/>
      <c r="BK10" s="113"/>
      <c r="BL10" s="114"/>
      <c r="BM10" s="229"/>
      <c r="BN10" s="77"/>
      <c r="BO10" s="113"/>
      <c r="BP10" s="114"/>
      <c r="BQ10" s="229"/>
      <c r="BR10" s="77"/>
      <c r="BS10" s="112"/>
      <c r="BT10" s="112"/>
      <c r="BU10" s="113"/>
      <c r="BV10" s="125"/>
      <c r="BW10" s="126"/>
    </row>
    <row r="11" spans="1:75" s="84" customFormat="1" ht="12.75" customHeight="1" x14ac:dyDescent="0.2">
      <c r="A11" s="18">
        <v>5</v>
      </c>
      <c r="B11" s="256" t="s">
        <v>349</v>
      </c>
      <c r="C11" s="74" t="s">
        <v>413</v>
      </c>
      <c r="D11" s="19" t="s">
        <v>1329</v>
      </c>
      <c r="E11" s="75" t="s">
        <v>1499</v>
      </c>
      <c r="F11" s="76"/>
      <c r="G11" s="115">
        <f t="shared" si="0"/>
        <v>0</v>
      </c>
      <c r="H11" s="220">
        <f t="shared" si="1"/>
        <v>559.1307788889676</v>
      </c>
      <c r="I11" s="115">
        <f t="shared" si="2"/>
        <v>2</v>
      </c>
      <c r="J11" s="115">
        <f t="shared" si="3"/>
        <v>7</v>
      </c>
      <c r="K11" s="247"/>
      <c r="L11" s="77"/>
      <c r="M11" s="112"/>
      <c r="N11" s="112"/>
      <c r="O11" s="113"/>
      <c r="P11" s="125"/>
      <c r="Q11" s="229"/>
      <c r="R11" s="77"/>
      <c r="S11" s="112"/>
      <c r="T11" s="112"/>
      <c r="U11" s="113"/>
      <c r="V11" s="124"/>
      <c r="W11" s="229"/>
      <c r="X11" s="77"/>
      <c r="Y11" s="112"/>
      <c r="Z11" s="112"/>
      <c r="AA11" s="112"/>
      <c r="AB11" s="113"/>
      <c r="AC11" s="124"/>
      <c r="AD11" s="229"/>
      <c r="AE11" s="77"/>
      <c r="AF11" s="112"/>
      <c r="AG11" s="112"/>
      <c r="AH11" s="113"/>
      <c r="AI11" s="124"/>
      <c r="AJ11" s="229"/>
      <c r="AK11" s="77"/>
      <c r="AL11" s="112"/>
      <c r="AM11" s="112"/>
      <c r="AN11" s="113"/>
      <c r="AO11" s="124"/>
      <c r="AP11" s="229"/>
      <c r="AQ11" s="77"/>
      <c r="AR11" s="274"/>
      <c r="AS11" s="274"/>
      <c r="AT11" s="112"/>
      <c r="AU11" s="113"/>
      <c r="AV11" s="124"/>
      <c r="AW11" s="229"/>
      <c r="AX11" s="77"/>
      <c r="AY11" s="112"/>
      <c r="AZ11" s="112"/>
      <c r="BA11" s="112"/>
      <c r="BB11" s="112"/>
      <c r="BC11" s="112"/>
      <c r="BD11" s="113"/>
      <c r="BE11" s="114"/>
      <c r="BF11" s="229"/>
      <c r="BG11" s="77" t="s">
        <v>349</v>
      </c>
      <c r="BH11" s="112">
        <v>4</v>
      </c>
      <c r="BI11" s="112">
        <v>3</v>
      </c>
      <c r="BJ11" s="112">
        <v>3</v>
      </c>
      <c r="BK11" s="113">
        <v>4</v>
      </c>
      <c r="BL11" s="114">
        <v>318.24434054094604</v>
      </c>
      <c r="BM11" s="229"/>
      <c r="BN11" s="77"/>
      <c r="BO11" s="113"/>
      <c r="BP11" s="114"/>
      <c r="BQ11" s="229"/>
      <c r="BR11" s="77" t="s">
        <v>349</v>
      </c>
      <c r="BS11" s="112" t="s">
        <v>203</v>
      </c>
      <c r="BT11" s="112" t="s">
        <v>205</v>
      </c>
      <c r="BU11" s="113" t="s">
        <v>203</v>
      </c>
      <c r="BV11" s="125">
        <v>240.88643834802156</v>
      </c>
      <c r="BW11" s="126"/>
    </row>
    <row r="12" spans="1:75" s="84" customFormat="1" ht="12.75" customHeight="1" x14ac:dyDescent="0.2">
      <c r="A12" s="18">
        <v>6</v>
      </c>
      <c r="B12" s="256" t="s">
        <v>349</v>
      </c>
      <c r="C12" s="74" t="s">
        <v>232</v>
      </c>
      <c r="D12" s="19" t="s">
        <v>134</v>
      </c>
      <c r="E12" s="75" t="s">
        <v>1538</v>
      </c>
      <c r="F12" s="76"/>
      <c r="G12" s="115">
        <f t="shared" si="0"/>
        <v>0</v>
      </c>
      <c r="H12" s="220">
        <f t="shared" si="1"/>
        <v>509.61280419363726</v>
      </c>
      <c r="I12" s="115">
        <f t="shared" si="2"/>
        <v>3</v>
      </c>
      <c r="J12" s="115">
        <f t="shared" si="3"/>
        <v>8</v>
      </c>
      <c r="K12" s="247"/>
      <c r="L12" s="77"/>
      <c r="M12" s="112"/>
      <c r="N12" s="112"/>
      <c r="O12" s="113"/>
      <c r="P12" s="125"/>
      <c r="Q12" s="229"/>
      <c r="R12" s="77"/>
      <c r="S12" s="112"/>
      <c r="T12" s="112"/>
      <c r="U12" s="113"/>
      <c r="V12" s="124"/>
      <c r="W12" s="229"/>
      <c r="X12" s="77"/>
      <c r="Y12" s="112"/>
      <c r="Z12" s="112"/>
      <c r="AA12" s="112"/>
      <c r="AB12" s="113"/>
      <c r="AC12" s="124"/>
      <c r="AD12" s="229"/>
      <c r="AE12" s="77"/>
      <c r="AF12" s="112"/>
      <c r="AG12" s="112"/>
      <c r="AH12" s="113"/>
      <c r="AI12" s="124"/>
      <c r="AJ12" s="229"/>
      <c r="AK12" s="77"/>
      <c r="AL12" s="112"/>
      <c r="AM12" s="112"/>
      <c r="AN12" s="113"/>
      <c r="AO12" s="124"/>
      <c r="AP12" s="229"/>
      <c r="AQ12" s="77"/>
      <c r="AR12" s="274"/>
      <c r="AS12" s="274"/>
      <c r="AT12" s="112"/>
      <c r="AU12" s="113"/>
      <c r="AV12" s="124"/>
      <c r="AW12" s="229"/>
      <c r="AX12" s="77"/>
      <c r="AY12" s="112"/>
      <c r="AZ12" s="112"/>
      <c r="BA12" s="112"/>
      <c r="BB12" s="112"/>
      <c r="BC12" s="112"/>
      <c r="BD12" s="113"/>
      <c r="BE12" s="114"/>
      <c r="BF12" s="229"/>
      <c r="BG12" s="77" t="s">
        <v>349</v>
      </c>
      <c r="BH12" s="112">
        <v>2</v>
      </c>
      <c r="BI12" s="112" t="s">
        <v>24</v>
      </c>
      <c r="BJ12" s="112">
        <v>2</v>
      </c>
      <c r="BK12" s="113">
        <v>2</v>
      </c>
      <c r="BL12" s="114">
        <v>353.03877808111275</v>
      </c>
      <c r="BM12" s="229"/>
      <c r="BN12" s="77" t="s">
        <v>35</v>
      </c>
      <c r="BO12" s="113">
        <v>5</v>
      </c>
      <c r="BP12" s="114">
        <v>60.205999132796236</v>
      </c>
      <c r="BQ12" s="229"/>
      <c r="BR12" s="77" t="s">
        <v>1530</v>
      </c>
      <c r="BS12" s="112" t="s">
        <v>205</v>
      </c>
      <c r="BT12" s="112" t="s">
        <v>206</v>
      </c>
      <c r="BU12" s="113" t="s">
        <v>204</v>
      </c>
      <c r="BV12" s="125">
        <v>96.36802697972827</v>
      </c>
      <c r="BW12" s="126"/>
    </row>
    <row r="13" spans="1:75" s="84" customFormat="1" ht="12.75" customHeight="1" x14ac:dyDescent="0.2">
      <c r="A13" s="18">
        <v>7</v>
      </c>
      <c r="B13" s="256" t="s">
        <v>349</v>
      </c>
      <c r="C13" s="74" t="s">
        <v>365</v>
      </c>
      <c r="D13" s="19" t="s">
        <v>251</v>
      </c>
      <c r="E13" s="75" t="s">
        <v>1491</v>
      </c>
      <c r="F13" s="76"/>
      <c r="G13" s="115">
        <f t="shared" si="0"/>
        <v>0</v>
      </c>
      <c r="H13" s="220">
        <f t="shared" si="1"/>
        <v>399.89700043360187</v>
      </c>
      <c r="I13" s="115">
        <f t="shared" si="2"/>
        <v>1</v>
      </c>
      <c r="J13" s="115">
        <f t="shared" si="3"/>
        <v>3</v>
      </c>
      <c r="K13" s="247"/>
      <c r="L13" s="77"/>
      <c r="M13" s="112"/>
      <c r="N13" s="112"/>
      <c r="O13" s="113"/>
      <c r="P13" s="125"/>
      <c r="Q13" s="229"/>
      <c r="R13" s="77"/>
      <c r="S13" s="112"/>
      <c r="T13" s="112"/>
      <c r="U13" s="113"/>
      <c r="V13" s="124"/>
      <c r="W13" s="229"/>
      <c r="X13" s="77"/>
      <c r="Y13" s="112"/>
      <c r="Z13" s="112"/>
      <c r="AA13" s="112"/>
      <c r="AB13" s="113"/>
      <c r="AC13" s="124"/>
      <c r="AD13" s="229"/>
      <c r="AE13" s="77"/>
      <c r="AF13" s="112"/>
      <c r="AG13" s="112"/>
      <c r="AH13" s="113"/>
      <c r="AI13" s="124"/>
      <c r="AJ13" s="229"/>
      <c r="AK13" s="77"/>
      <c r="AL13" s="112"/>
      <c r="AM13" s="112"/>
      <c r="AN13" s="113"/>
      <c r="AO13" s="124"/>
      <c r="AP13" s="229"/>
      <c r="AQ13" s="77"/>
      <c r="AR13" s="274"/>
      <c r="AS13" s="274"/>
      <c r="AT13" s="112"/>
      <c r="AU13" s="113"/>
      <c r="AV13" s="124"/>
      <c r="AW13" s="229"/>
      <c r="AX13" s="77"/>
      <c r="AY13" s="112"/>
      <c r="AZ13" s="112"/>
      <c r="BA13" s="112"/>
      <c r="BB13" s="112"/>
      <c r="BC13" s="112"/>
      <c r="BD13" s="113"/>
      <c r="BE13" s="114"/>
      <c r="BF13" s="229"/>
      <c r="BG13" s="77"/>
      <c r="BH13" s="112"/>
      <c r="BI13" s="112"/>
      <c r="BJ13" s="112"/>
      <c r="BK13" s="113"/>
      <c r="BL13" s="114"/>
      <c r="BM13" s="229"/>
      <c r="BN13" s="77"/>
      <c r="BO13" s="113"/>
      <c r="BP13" s="114"/>
      <c r="BQ13" s="229"/>
      <c r="BR13" s="77" t="s">
        <v>349</v>
      </c>
      <c r="BS13" s="112" t="s">
        <v>201</v>
      </c>
      <c r="BT13" s="112" t="s">
        <v>201</v>
      </c>
      <c r="BU13" s="113" t="s">
        <v>200</v>
      </c>
      <c r="BV13" s="125">
        <v>399.89700043360187</v>
      </c>
      <c r="BW13" s="126"/>
    </row>
    <row r="14" spans="1:75" s="84" customFormat="1" ht="12.75" customHeight="1" x14ac:dyDescent="0.2">
      <c r="A14" s="18">
        <v>8</v>
      </c>
      <c r="B14" s="256" t="s">
        <v>349</v>
      </c>
      <c r="C14" s="74" t="s">
        <v>1011</v>
      </c>
      <c r="D14" s="19" t="s">
        <v>1123</v>
      </c>
      <c r="E14" s="75" t="s">
        <v>1258</v>
      </c>
      <c r="F14" s="76"/>
      <c r="G14" s="115">
        <f t="shared" si="0"/>
        <v>130.62572896904788</v>
      </c>
      <c r="H14" s="220">
        <f t="shared" si="1"/>
        <v>372.91360349708162</v>
      </c>
      <c r="I14" s="115">
        <f t="shared" si="2"/>
        <v>3</v>
      </c>
      <c r="J14" s="115">
        <f t="shared" si="3"/>
        <v>9</v>
      </c>
      <c r="K14" s="247"/>
      <c r="L14" s="77" t="s">
        <v>702</v>
      </c>
      <c r="M14" s="112" t="s">
        <v>482</v>
      </c>
      <c r="N14" s="112" t="s">
        <v>482</v>
      </c>
      <c r="O14" s="113" t="s">
        <v>482</v>
      </c>
      <c r="P14" s="125">
        <v>60</v>
      </c>
      <c r="Q14" s="229"/>
      <c r="R14" s="77"/>
      <c r="S14" s="112"/>
      <c r="T14" s="112"/>
      <c r="U14" s="113"/>
      <c r="V14" s="124"/>
      <c r="W14" s="229"/>
      <c r="X14" s="77"/>
      <c r="Y14" s="112"/>
      <c r="Z14" s="112"/>
      <c r="AA14" s="112"/>
      <c r="AB14" s="113"/>
      <c r="AC14" s="124"/>
      <c r="AD14" s="229"/>
      <c r="AE14" s="77" t="s">
        <v>1006</v>
      </c>
      <c r="AF14" s="112">
        <v>5</v>
      </c>
      <c r="AG14" s="112">
        <v>6</v>
      </c>
      <c r="AH14" s="113" t="s">
        <v>24</v>
      </c>
      <c r="AI14" s="124">
        <v>70.625728969047898</v>
      </c>
      <c r="AJ14" s="229"/>
      <c r="AK14" s="77"/>
      <c r="AL14" s="112"/>
      <c r="AM14" s="112"/>
      <c r="AN14" s="113"/>
      <c r="AO14" s="124"/>
      <c r="AP14" s="229"/>
      <c r="AQ14" s="77"/>
      <c r="AR14" s="274"/>
      <c r="AS14" s="274"/>
      <c r="AT14" s="112"/>
      <c r="AU14" s="113"/>
      <c r="AV14" s="124"/>
      <c r="AW14" s="229"/>
      <c r="AX14" s="77"/>
      <c r="AY14" s="112"/>
      <c r="AZ14" s="112"/>
      <c r="BA14" s="112"/>
      <c r="BB14" s="112"/>
      <c r="BC14" s="112"/>
      <c r="BD14" s="113"/>
      <c r="BE14" s="114"/>
      <c r="BF14" s="229"/>
      <c r="BG14" s="77"/>
      <c r="BH14" s="112"/>
      <c r="BI14" s="112"/>
      <c r="BJ14" s="112"/>
      <c r="BK14" s="113"/>
      <c r="BL14" s="114"/>
      <c r="BM14" s="229"/>
      <c r="BN14" s="77"/>
      <c r="BO14" s="113"/>
      <c r="BP14" s="114"/>
      <c r="BQ14" s="229"/>
      <c r="BR14" s="77" t="s">
        <v>349</v>
      </c>
      <c r="BS14" s="112" t="s">
        <v>202</v>
      </c>
      <c r="BT14" s="112" t="s">
        <v>204</v>
      </c>
      <c r="BU14" s="113" t="s">
        <v>205</v>
      </c>
      <c r="BV14" s="125">
        <v>242.28787452803374</v>
      </c>
      <c r="BW14" s="126"/>
    </row>
    <row r="15" spans="1:75" s="84" customFormat="1" ht="12.75" customHeight="1" x14ac:dyDescent="0.2">
      <c r="A15" s="18">
        <v>9</v>
      </c>
      <c r="B15" s="256" t="s">
        <v>349</v>
      </c>
      <c r="C15" s="74" t="s">
        <v>1531</v>
      </c>
      <c r="D15" s="19" t="s">
        <v>1532</v>
      </c>
      <c r="E15" s="75" t="s">
        <v>1533</v>
      </c>
      <c r="F15" s="76"/>
      <c r="G15" s="115">
        <f t="shared" si="0"/>
        <v>0</v>
      </c>
      <c r="H15" s="220">
        <f t="shared" si="1"/>
        <v>315.66278655690013</v>
      </c>
      <c r="I15" s="115">
        <f t="shared" si="2"/>
        <v>1</v>
      </c>
      <c r="J15" s="115">
        <f t="shared" si="3"/>
        <v>3</v>
      </c>
      <c r="K15" s="247"/>
      <c r="L15" s="77"/>
      <c r="M15" s="112"/>
      <c r="N15" s="112"/>
      <c r="O15" s="113"/>
      <c r="P15" s="125"/>
      <c r="Q15" s="229"/>
      <c r="R15" s="77"/>
      <c r="S15" s="112"/>
      <c r="T15" s="112"/>
      <c r="U15" s="113"/>
      <c r="V15" s="124"/>
      <c r="W15" s="229"/>
      <c r="X15" s="77"/>
      <c r="Y15" s="112"/>
      <c r="Z15" s="112"/>
      <c r="AA15" s="112"/>
      <c r="AB15" s="113"/>
      <c r="AC15" s="124"/>
      <c r="AD15" s="229"/>
      <c r="AE15" s="77"/>
      <c r="AF15" s="112"/>
      <c r="AG15" s="112"/>
      <c r="AH15" s="113"/>
      <c r="AI15" s="124"/>
      <c r="AJ15" s="229"/>
      <c r="AK15" s="77"/>
      <c r="AL15" s="112"/>
      <c r="AM15" s="112"/>
      <c r="AN15" s="113"/>
      <c r="AO15" s="124"/>
      <c r="AP15" s="229"/>
      <c r="AQ15" s="77"/>
      <c r="AR15" s="274"/>
      <c r="AS15" s="274"/>
      <c r="AT15" s="112"/>
      <c r="AU15" s="113"/>
      <c r="AV15" s="124"/>
      <c r="AW15" s="229"/>
      <c r="AX15" s="77"/>
      <c r="AY15" s="112"/>
      <c r="AZ15" s="112"/>
      <c r="BA15" s="112"/>
      <c r="BB15" s="112"/>
      <c r="BC15" s="112"/>
      <c r="BD15" s="113"/>
      <c r="BE15" s="114"/>
      <c r="BF15" s="229"/>
      <c r="BG15" s="77"/>
      <c r="BH15" s="112"/>
      <c r="BI15" s="112"/>
      <c r="BJ15" s="112"/>
      <c r="BK15" s="113"/>
      <c r="BL15" s="114"/>
      <c r="BM15" s="229"/>
      <c r="BN15" s="77"/>
      <c r="BO15" s="113"/>
      <c r="BP15" s="114"/>
      <c r="BQ15" s="229"/>
      <c r="BR15" s="77" t="s">
        <v>1530</v>
      </c>
      <c r="BS15" s="112" t="s">
        <v>201</v>
      </c>
      <c r="BT15" s="112" t="s">
        <v>201</v>
      </c>
      <c r="BU15" s="113" t="s">
        <v>202</v>
      </c>
      <c r="BV15" s="125">
        <v>315.66278655690013</v>
      </c>
      <c r="BW15" s="126"/>
    </row>
    <row r="16" spans="1:75" s="84" customFormat="1" ht="12.75" customHeight="1" x14ac:dyDescent="0.2">
      <c r="A16" s="18">
        <v>10</v>
      </c>
      <c r="B16" s="256" t="s">
        <v>349</v>
      </c>
      <c r="C16" s="74" t="s">
        <v>1510</v>
      </c>
      <c r="D16" s="19" t="s">
        <v>87</v>
      </c>
      <c r="E16" s="75" t="s">
        <v>635</v>
      </c>
      <c r="F16" s="76"/>
      <c r="G16" s="115">
        <f t="shared" si="0"/>
        <v>0</v>
      </c>
      <c r="H16" s="220">
        <f t="shared" si="1"/>
        <v>313.79231027444405</v>
      </c>
      <c r="I16" s="115">
        <f t="shared" si="2"/>
        <v>2</v>
      </c>
      <c r="J16" s="115">
        <f t="shared" si="3"/>
        <v>9</v>
      </c>
      <c r="K16" s="247"/>
      <c r="L16" s="77"/>
      <c r="M16" s="112"/>
      <c r="N16" s="112"/>
      <c r="O16" s="113"/>
      <c r="P16" s="125"/>
      <c r="Q16" s="229"/>
      <c r="R16" s="77"/>
      <c r="S16" s="112"/>
      <c r="T16" s="112"/>
      <c r="U16" s="113"/>
      <c r="V16" s="124"/>
      <c r="W16" s="229"/>
      <c r="X16" s="77"/>
      <c r="Y16" s="112"/>
      <c r="Z16" s="112"/>
      <c r="AA16" s="112"/>
      <c r="AB16" s="113"/>
      <c r="AC16" s="124"/>
      <c r="AD16" s="229"/>
      <c r="AE16" s="77"/>
      <c r="AF16" s="112"/>
      <c r="AG16" s="112"/>
      <c r="AH16" s="113"/>
      <c r="AI16" s="124"/>
      <c r="AJ16" s="229"/>
      <c r="AK16" s="77"/>
      <c r="AL16" s="112"/>
      <c r="AM16" s="112"/>
      <c r="AN16" s="113"/>
      <c r="AO16" s="124"/>
      <c r="AP16" s="229"/>
      <c r="AQ16" s="77"/>
      <c r="AR16" s="274"/>
      <c r="AS16" s="274"/>
      <c r="AT16" s="112"/>
      <c r="AU16" s="113"/>
      <c r="AV16" s="124"/>
      <c r="AW16" s="229"/>
      <c r="AX16" s="77" t="s">
        <v>34</v>
      </c>
      <c r="AY16" s="112" t="s">
        <v>202</v>
      </c>
      <c r="AZ16" s="112" t="s">
        <v>24</v>
      </c>
      <c r="BA16" s="112" t="s">
        <v>25</v>
      </c>
      <c r="BB16" s="112" t="s">
        <v>202</v>
      </c>
      <c r="BC16" s="112" t="s">
        <v>201</v>
      </c>
      <c r="BD16" s="113" t="s">
        <v>202</v>
      </c>
      <c r="BE16" s="114">
        <v>283.79231027444405</v>
      </c>
      <c r="BF16" s="229"/>
      <c r="BG16" s="77"/>
      <c r="BH16" s="112"/>
      <c r="BI16" s="112"/>
      <c r="BJ16" s="112"/>
      <c r="BK16" s="113"/>
      <c r="BL16" s="114"/>
      <c r="BM16" s="229"/>
      <c r="BN16" s="77"/>
      <c r="BO16" s="113"/>
      <c r="BP16" s="114"/>
      <c r="BQ16" s="229"/>
      <c r="BR16" s="77" t="s">
        <v>349</v>
      </c>
      <c r="BS16" s="112" t="s">
        <v>24</v>
      </c>
      <c r="BT16" s="112" t="s">
        <v>24</v>
      </c>
      <c r="BU16" s="113" t="s">
        <v>24</v>
      </c>
      <c r="BV16" s="125">
        <v>30</v>
      </c>
      <c r="BW16" s="126"/>
    </row>
    <row r="17" spans="1:75" s="84" customFormat="1" ht="12.75" customHeight="1" x14ac:dyDescent="0.2">
      <c r="A17" s="18">
        <v>11</v>
      </c>
      <c r="B17" s="256" t="s">
        <v>349</v>
      </c>
      <c r="C17" s="74" t="s">
        <v>1493</v>
      </c>
      <c r="D17" s="19" t="s">
        <v>1494</v>
      </c>
      <c r="E17" s="75" t="s">
        <v>1495</v>
      </c>
      <c r="F17" s="76"/>
      <c r="G17" s="115">
        <f t="shared" si="0"/>
        <v>0</v>
      </c>
      <c r="H17" s="220">
        <f t="shared" si="1"/>
        <v>287.3393743112328</v>
      </c>
      <c r="I17" s="115">
        <f t="shared" si="2"/>
        <v>1</v>
      </c>
      <c r="J17" s="115">
        <f t="shared" si="3"/>
        <v>3</v>
      </c>
      <c r="K17" s="247"/>
      <c r="L17" s="77"/>
      <c r="M17" s="112"/>
      <c r="N17" s="112"/>
      <c r="O17" s="113"/>
      <c r="P17" s="125"/>
      <c r="Q17" s="229"/>
      <c r="R17" s="77"/>
      <c r="S17" s="112"/>
      <c r="T17" s="112"/>
      <c r="U17" s="113"/>
      <c r="V17" s="124"/>
      <c r="W17" s="229"/>
      <c r="X17" s="77"/>
      <c r="Y17" s="112"/>
      <c r="Z17" s="112"/>
      <c r="AA17" s="112"/>
      <c r="AB17" s="113"/>
      <c r="AC17" s="124"/>
      <c r="AD17" s="229"/>
      <c r="AE17" s="77"/>
      <c r="AF17" s="112"/>
      <c r="AG17" s="112"/>
      <c r="AH17" s="113"/>
      <c r="AI17" s="124"/>
      <c r="AJ17" s="229"/>
      <c r="AK17" s="77"/>
      <c r="AL17" s="112"/>
      <c r="AM17" s="112"/>
      <c r="AN17" s="113"/>
      <c r="AO17" s="124"/>
      <c r="AP17" s="229"/>
      <c r="AQ17" s="77"/>
      <c r="AR17" s="274"/>
      <c r="AS17" s="274"/>
      <c r="AT17" s="112"/>
      <c r="AU17" s="113"/>
      <c r="AV17" s="124"/>
      <c r="AW17" s="229"/>
      <c r="AX17" s="77"/>
      <c r="AY17" s="112"/>
      <c r="AZ17" s="112"/>
      <c r="BA17" s="112"/>
      <c r="BB17" s="112"/>
      <c r="BC17" s="112"/>
      <c r="BD17" s="113"/>
      <c r="BE17" s="114"/>
      <c r="BF17" s="229"/>
      <c r="BG17" s="77"/>
      <c r="BH17" s="112"/>
      <c r="BI17" s="112"/>
      <c r="BJ17" s="112"/>
      <c r="BK17" s="113"/>
      <c r="BL17" s="114"/>
      <c r="BM17" s="229"/>
      <c r="BN17" s="77"/>
      <c r="BO17" s="113"/>
      <c r="BP17" s="114"/>
      <c r="BQ17" s="229"/>
      <c r="BR17" s="77" t="s">
        <v>349</v>
      </c>
      <c r="BS17" s="112" t="s">
        <v>204</v>
      </c>
      <c r="BT17" s="112" t="s">
        <v>202</v>
      </c>
      <c r="BU17" s="113" t="s">
        <v>202</v>
      </c>
      <c r="BV17" s="125">
        <v>287.3393743112328</v>
      </c>
      <c r="BW17" s="126"/>
    </row>
    <row r="18" spans="1:75" s="84" customFormat="1" ht="12.75" customHeight="1" x14ac:dyDescent="0.2">
      <c r="A18" s="18">
        <v>12</v>
      </c>
      <c r="B18" s="256" t="s">
        <v>349</v>
      </c>
      <c r="C18" s="74" t="s">
        <v>1536</v>
      </c>
      <c r="D18" s="19" t="s">
        <v>363</v>
      </c>
      <c r="E18" s="75" t="s">
        <v>417</v>
      </c>
      <c r="F18" s="76"/>
      <c r="G18" s="115">
        <f t="shared" si="0"/>
        <v>0</v>
      </c>
      <c r="H18" s="220">
        <f t="shared" si="1"/>
        <v>211.57358943956152</v>
      </c>
      <c r="I18" s="115">
        <f t="shared" si="2"/>
        <v>1</v>
      </c>
      <c r="J18" s="115">
        <f t="shared" si="3"/>
        <v>3</v>
      </c>
      <c r="K18" s="247"/>
      <c r="L18" s="77"/>
      <c r="M18" s="112"/>
      <c r="N18" s="112"/>
      <c r="O18" s="113"/>
      <c r="P18" s="125"/>
      <c r="Q18" s="229"/>
      <c r="R18" s="77"/>
      <c r="S18" s="112"/>
      <c r="T18" s="112"/>
      <c r="U18" s="113"/>
      <c r="V18" s="124"/>
      <c r="W18" s="229"/>
      <c r="X18" s="77"/>
      <c r="Y18" s="112"/>
      <c r="Z18" s="112"/>
      <c r="AA18" s="112"/>
      <c r="AB18" s="113"/>
      <c r="AC18" s="124"/>
      <c r="AD18" s="229"/>
      <c r="AE18" s="77"/>
      <c r="AF18" s="112"/>
      <c r="AG18" s="112"/>
      <c r="AH18" s="113"/>
      <c r="AI18" s="124"/>
      <c r="AJ18" s="229"/>
      <c r="AK18" s="77"/>
      <c r="AL18" s="112"/>
      <c r="AM18" s="112"/>
      <c r="AN18" s="113"/>
      <c r="AO18" s="124"/>
      <c r="AP18" s="229"/>
      <c r="AQ18" s="77"/>
      <c r="AR18" s="274"/>
      <c r="AS18" s="274"/>
      <c r="AT18" s="112"/>
      <c r="AU18" s="113"/>
      <c r="AV18" s="124"/>
      <c r="AW18" s="229"/>
      <c r="AX18" s="77"/>
      <c r="AY18" s="112"/>
      <c r="AZ18" s="112"/>
      <c r="BA18" s="112"/>
      <c r="BB18" s="112"/>
      <c r="BC18" s="112"/>
      <c r="BD18" s="113"/>
      <c r="BE18" s="114"/>
      <c r="BF18" s="229"/>
      <c r="BG18" s="77"/>
      <c r="BH18" s="112"/>
      <c r="BI18" s="112"/>
      <c r="BJ18" s="112"/>
      <c r="BK18" s="113"/>
      <c r="BL18" s="114"/>
      <c r="BM18" s="229"/>
      <c r="BN18" s="77"/>
      <c r="BO18" s="113"/>
      <c r="BP18" s="114"/>
      <c r="BQ18" s="229"/>
      <c r="BR18" s="77" t="s">
        <v>1530</v>
      </c>
      <c r="BS18" s="112" t="s">
        <v>202</v>
      </c>
      <c r="BT18" s="112" t="s">
        <v>202</v>
      </c>
      <c r="BU18" s="113" t="s">
        <v>205</v>
      </c>
      <c r="BV18" s="125">
        <v>211.57358943956152</v>
      </c>
      <c r="BW18" s="126"/>
    </row>
    <row r="19" spans="1:75" s="84" customFormat="1" ht="12.75" customHeight="1" x14ac:dyDescent="0.2">
      <c r="A19" s="18">
        <v>13</v>
      </c>
      <c r="B19" s="256" t="s">
        <v>349</v>
      </c>
      <c r="C19" s="74" t="s">
        <v>824</v>
      </c>
      <c r="D19" s="19" t="s">
        <v>1223</v>
      </c>
      <c r="E19" s="75" t="s">
        <v>1224</v>
      </c>
      <c r="F19" s="76"/>
      <c r="G19" s="115">
        <f t="shared" si="0"/>
        <v>81.246936830414995</v>
      </c>
      <c r="H19" s="220">
        <f t="shared" si="1"/>
        <v>189.07430300610562</v>
      </c>
      <c r="I19" s="115">
        <f t="shared" si="2"/>
        <v>2</v>
      </c>
      <c r="J19" s="115">
        <f t="shared" si="3"/>
        <v>7</v>
      </c>
      <c r="K19" s="247"/>
      <c r="L19" s="77"/>
      <c r="M19" s="112"/>
      <c r="N19" s="112"/>
      <c r="O19" s="113"/>
      <c r="P19" s="125"/>
      <c r="Q19" s="229"/>
      <c r="R19" s="77"/>
      <c r="S19" s="112"/>
      <c r="T19" s="112"/>
      <c r="U19" s="113"/>
      <c r="V19" s="124"/>
      <c r="W19" s="229"/>
      <c r="X19" s="77" t="s">
        <v>349</v>
      </c>
      <c r="Y19" s="112">
        <v>3</v>
      </c>
      <c r="Z19" s="112" t="s">
        <v>25</v>
      </c>
      <c r="AA19" s="112" t="s">
        <v>24</v>
      </c>
      <c r="AB19" s="113" t="s">
        <v>25</v>
      </c>
      <c r="AC19" s="124">
        <v>81.246936830414995</v>
      </c>
      <c r="AD19" s="229"/>
      <c r="AE19" s="77"/>
      <c r="AF19" s="112"/>
      <c r="AG19" s="112"/>
      <c r="AH19" s="113"/>
      <c r="AI19" s="124"/>
      <c r="AJ19" s="229"/>
      <c r="AK19" s="77"/>
      <c r="AL19" s="112"/>
      <c r="AM19" s="112"/>
      <c r="AN19" s="113"/>
      <c r="AO19" s="124"/>
      <c r="AP19" s="229"/>
      <c r="AQ19" s="77"/>
      <c r="AR19" s="274"/>
      <c r="AS19" s="274"/>
      <c r="AT19" s="112"/>
      <c r="AU19" s="113"/>
      <c r="AV19" s="124"/>
      <c r="AW19" s="229"/>
      <c r="AX19" s="77"/>
      <c r="AY19" s="112"/>
      <c r="AZ19" s="112"/>
      <c r="BA19" s="112"/>
      <c r="BB19" s="112"/>
      <c r="BC19" s="112"/>
      <c r="BD19" s="113"/>
      <c r="BE19" s="114"/>
      <c r="BF19" s="229"/>
      <c r="BG19" s="77"/>
      <c r="BH19" s="112"/>
      <c r="BI19" s="112"/>
      <c r="BJ19" s="112"/>
      <c r="BK19" s="113"/>
      <c r="BL19" s="114"/>
      <c r="BM19" s="229"/>
      <c r="BN19" s="77"/>
      <c r="BO19" s="113"/>
      <c r="BP19" s="114"/>
      <c r="BQ19" s="229"/>
      <c r="BR19" s="77" t="s">
        <v>349</v>
      </c>
      <c r="BS19" s="112">
        <v>11</v>
      </c>
      <c r="BT19" s="112" t="s">
        <v>222</v>
      </c>
      <c r="BU19" s="113" t="s">
        <v>204</v>
      </c>
      <c r="BV19" s="125">
        <v>107.82736617569063</v>
      </c>
      <c r="BW19" s="126"/>
    </row>
    <row r="20" spans="1:75" s="84" customFormat="1" ht="12.75" customHeight="1" x14ac:dyDescent="0.2">
      <c r="A20" s="18">
        <v>14</v>
      </c>
      <c r="B20" s="256" t="s">
        <v>349</v>
      </c>
      <c r="C20" s="74" t="s">
        <v>371</v>
      </c>
      <c r="D20" s="19" t="s">
        <v>252</v>
      </c>
      <c r="E20" s="75" t="s">
        <v>1502</v>
      </c>
      <c r="F20" s="76"/>
      <c r="G20" s="115">
        <f t="shared" si="0"/>
        <v>0</v>
      </c>
      <c r="H20" s="220">
        <f t="shared" si="1"/>
        <v>143.23529399786148</v>
      </c>
      <c r="I20" s="115">
        <f t="shared" si="2"/>
        <v>1</v>
      </c>
      <c r="J20" s="115">
        <f t="shared" si="3"/>
        <v>3</v>
      </c>
      <c r="K20" s="247"/>
      <c r="L20" s="77"/>
      <c r="M20" s="112"/>
      <c r="N20" s="112"/>
      <c r="O20" s="113"/>
      <c r="P20" s="125"/>
      <c r="Q20" s="229"/>
      <c r="R20" s="77"/>
      <c r="S20" s="112"/>
      <c r="T20" s="112"/>
      <c r="U20" s="113"/>
      <c r="V20" s="124"/>
      <c r="W20" s="229"/>
      <c r="X20" s="77"/>
      <c r="Y20" s="112"/>
      <c r="Z20" s="112"/>
      <c r="AA20" s="112"/>
      <c r="AB20" s="113"/>
      <c r="AC20" s="124"/>
      <c r="AD20" s="229"/>
      <c r="AE20" s="77"/>
      <c r="AF20" s="112"/>
      <c r="AG20" s="112"/>
      <c r="AH20" s="113"/>
      <c r="AI20" s="124"/>
      <c r="AJ20" s="229"/>
      <c r="AK20" s="77"/>
      <c r="AL20" s="112"/>
      <c r="AM20" s="112"/>
      <c r="AN20" s="113"/>
      <c r="AO20" s="124"/>
      <c r="AP20" s="229"/>
      <c r="AQ20" s="77"/>
      <c r="AR20" s="274"/>
      <c r="AS20" s="274"/>
      <c r="AT20" s="112"/>
      <c r="AU20" s="113"/>
      <c r="AV20" s="124"/>
      <c r="AW20" s="229"/>
      <c r="AX20" s="77"/>
      <c r="AY20" s="112"/>
      <c r="AZ20" s="112"/>
      <c r="BA20" s="112"/>
      <c r="BB20" s="112"/>
      <c r="BC20" s="112"/>
      <c r="BD20" s="113"/>
      <c r="BE20" s="114"/>
      <c r="BF20" s="229"/>
      <c r="BG20" s="77"/>
      <c r="BH20" s="112"/>
      <c r="BI20" s="112"/>
      <c r="BJ20" s="112"/>
      <c r="BK20" s="113"/>
      <c r="BL20" s="114"/>
      <c r="BM20" s="229"/>
      <c r="BN20" s="77"/>
      <c r="BO20" s="113"/>
      <c r="BP20" s="114"/>
      <c r="BQ20" s="229"/>
      <c r="BR20" s="77" t="s">
        <v>349</v>
      </c>
      <c r="BS20" s="112" t="s">
        <v>206</v>
      </c>
      <c r="BT20" s="112" t="s">
        <v>206</v>
      </c>
      <c r="BU20" s="113" t="s">
        <v>206</v>
      </c>
      <c r="BV20" s="125">
        <v>143.23529399786148</v>
      </c>
      <c r="BW20" s="126"/>
    </row>
    <row r="21" spans="1:75" s="84" customFormat="1" ht="12.75" customHeight="1" x14ac:dyDescent="0.2">
      <c r="A21" s="18">
        <v>15</v>
      </c>
      <c r="B21" s="256" t="s">
        <v>349</v>
      </c>
      <c r="C21" s="74" t="s">
        <v>1506</v>
      </c>
      <c r="D21" s="19" t="s">
        <v>1507</v>
      </c>
      <c r="E21" s="75" t="s">
        <v>1508</v>
      </c>
      <c r="F21" s="76"/>
      <c r="G21" s="115">
        <f t="shared" si="0"/>
        <v>0</v>
      </c>
      <c r="H21" s="220">
        <f t="shared" si="1"/>
        <v>54.845500650402819</v>
      </c>
      <c r="I21" s="115">
        <f t="shared" si="2"/>
        <v>1</v>
      </c>
      <c r="J21" s="115">
        <f t="shared" si="3"/>
        <v>3</v>
      </c>
      <c r="K21" s="247"/>
      <c r="L21" s="77"/>
      <c r="M21" s="112"/>
      <c r="N21" s="112"/>
      <c r="O21" s="113"/>
      <c r="P21" s="125"/>
      <c r="Q21" s="229"/>
      <c r="R21" s="77"/>
      <c r="S21" s="112"/>
      <c r="T21" s="112"/>
      <c r="U21" s="113"/>
      <c r="V21" s="124"/>
      <c r="W21" s="229"/>
      <c r="X21" s="77"/>
      <c r="Y21" s="112"/>
      <c r="Z21" s="112"/>
      <c r="AA21" s="112"/>
      <c r="AB21" s="113"/>
      <c r="AC21" s="124"/>
      <c r="AD21" s="229"/>
      <c r="AE21" s="77"/>
      <c r="AF21" s="112"/>
      <c r="AG21" s="112"/>
      <c r="AH21" s="113"/>
      <c r="AI21" s="124"/>
      <c r="AJ21" s="229"/>
      <c r="AK21" s="77"/>
      <c r="AL21" s="112"/>
      <c r="AM21" s="112"/>
      <c r="AN21" s="113"/>
      <c r="AO21" s="124"/>
      <c r="AP21" s="229"/>
      <c r="AQ21" s="77"/>
      <c r="AR21" s="274"/>
      <c r="AS21" s="274"/>
      <c r="AT21" s="112"/>
      <c r="AU21" s="113"/>
      <c r="AV21" s="124"/>
      <c r="AW21" s="229"/>
      <c r="AX21" s="77"/>
      <c r="AY21" s="112"/>
      <c r="AZ21" s="112"/>
      <c r="BA21" s="112"/>
      <c r="BB21" s="112"/>
      <c r="BC21" s="112"/>
      <c r="BD21" s="113"/>
      <c r="BE21" s="114"/>
      <c r="BF21" s="229"/>
      <c r="BG21" s="77"/>
      <c r="BH21" s="112"/>
      <c r="BI21" s="112"/>
      <c r="BJ21" s="112"/>
      <c r="BK21" s="113"/>
      <c r="BL21" s="114"/>
      <c r="BM21" s="229"/>
      <c r="BN21" s="77"/>
      <c r="BO21" s="113"/>
      <c r="BP21" s="114"/>
      <c r="BQ21" s="229"/>
      <c r="BR21" s="77" t="s">
        <v>349</v>
      </c>
      <c r="BS21" s="112" t="s">
        <v>222</v>
      </c>
      <c r="BT21" s="112" t="s">
        <v>24</v>
      </c>
      <c r="BU21" s="113" t="s">
        <v>24</v>
      </c>
      <c r="BV21" s="125">
        <v>54.845500650402819</v>
      </c>
      <c r="BW21" s="126"/>
    </row>
    <row r="22" spans="1:75" s="84" customFormat="1" ht="12.75" customHeight="1" x14ac:dyDescent="0.2">
      <c r="A22" s="18">
        <v>16</v>
      </c>
      <c r="B22" s="256" t="s">
        <v>349</v>
      </c>
      <c r="C22" s="74" t="s">
        <v>227</v>
      </c>
      <c r="D22" s="19" t="s">
        <v>1539</v>
      </c>
      <c r="E22" s="75" t="s">
        <v>1540</v>
      </c>
      <c r="F22" s="76"/>
      <c r="G22" s="115">
        <f t="shared" si="0"/>
        <v>0</v>
      </c>
      <c r="H22" s="220">
        <f t="shared" si="1"/>
        <v>43.30488498978918</v>
      </c>
      <c r="I22" s="115">
        <f t="shared" si="2"/>
        <v>1</v>
      </c>
      <c r="J22" s="115">
        <f t="shared" si="3"/>
        <v>3</v>
      </c>
      <c r="K22" s="247"/>
      <c r="L22" s="77"/>
      <c r="M22" s="112"/>
      <c r="N22" s="112"/>
      <c r="O22" s="113"/>
      <c r="P22" s="125"/>
      <c r="Q22" s="229"/>
      <c r="R22" s="77"/>
      <c r="S22" s="112"/>
      <c r="T22" s="112"/>
      <c r="U22" s="113"/>
      <c r="V22" s="124"/>
      <c r="W22" s="229"/>
      <c r="X22" s="77"/>
      <c r="Y22" s="112"/>
      <c r="Z22" s="112"/>
      <c r="AA22" s="112"/>
      <c r="AB22" s="113"/>
      <c r="AC22" s="124"/>
      <c r="AD22" s="229"/>
      <c r="AE22" s="77"/>
      <c r="AF22" s="112"/>
      <c r="AG22" s="112"/>
      <c r="AH22" s="113"/>
      <c r="AI22" s="124"/>
      <c r="AJ22" s="229"/>
      <c r="AK22" s="77"/>
      <c r="AL22" s="112"/>
      <c r="AM22" s="112"/>
      <c r="AN22" s="113"/>
      <c r="AO22" s="124"/>
      <c r="AP22" s="229"/>
      <c r="AQ22" s="77"/>
      <c r="AR22" s="274"/>
      <c r="AS22" s="274"/>
      <c r="AT22" s="112"/>
      <c r="AU22" s="113"/>
      <c r="AV22" s="124"/>
      <c r="AW22" s="229"/>
      <c r="AX22" s="77"/>
      <c r="AY22" s="112"/>
      <c r="AZ22" s="112"/>
      <c r="BA22" s="112"/>
      <c r="BB22" s="112"/>
      <c r="BC22" s="112"/>
      <c r="BD22" s="113"/>
      <c r="BE22" s="114"/>
      <c r="BF22" s="229"/>
      <c r="BG22" s="77"/>
      <c r="BH22" s="112"/>
      <c r="BI22" s="112"/>
      <c r="BJ22" s="112"/>
      <c r="BK22" s="113"/>
      <c r="BL22" s="114"/>
      <c r="BM22" s="229"/>
      <c r="BN22" s="77"/>
      <c r="BO22" s="113"/>
      <c r="BP22" s="114"/>
      <c r="BQ22" s="229"/>
      <c r="BR22" s="77" t="s">
        <v>1530</v>
      </c>
      <c r="BS22" s="112" t="s">
        <v>206</v>
      </c>
      <c r="BT22" s="112" t="s">
        <v>205</v>
      </c>
      <c r="BU22" s="113">
        <v>8</v>
      </c>
      <c r="BV22" s="125">
        <v>43.30488498978918</v>
      </c>
      <c r="BW22" s="126"/>
    </row>
    <row r="23" spans="1:75" s="84" customFormat="1" ht="12.75" customHeight="1" x14ac:dyDescent="0.2">
      <c r="A23" s="18">
        <v>17</v>
      </c>
      <c r="B23" s="256" t="s">
        <v>349</v>
      </c>
      <c r="C23" s="74"/>
      <c r="D23" s="19" t="s">
        <v>1332</v>
      </c>
      <c r="E23" s="75" t="s">
        <v>1333</v>
      </c>
      <c r="F23" s="76"/>
      <c r="G23" s="115">
        <f t="shared" si="0"/>
        <v>0</v>
      </c>
      <c r="H23" s="220">
        <f t="shared" si="1"/>
        <v>28.571428571428569</v>
      </c>
      <c r="I23" s="115">
        <f t="shared" si="2"/>
        <v>1</v>
      </c>
      <c r="J23" s="115">
        <f t="shared" si="3"/>
        <v>4</v>
      </c>
      <c r="K23" s="247"/>
      <c r="L23" s="77"/>
      <c r="M23" s="112"/>
      <c r="N23" s="112"/>
      <c r="O23" s="113"/>
      <c r="P23" s="125"/>
      <c r="Q23" s="229"/>
      <c r="R23" s="77"/>
      <c r="S23" s="112"/>
      <c r="T23" s="112"/>
      <c r="U23" s="113"/>
      <c r="V23" s="124"/>
      <c r="W23" s="229"/>
      <c r="X23" s="77"/>
      <c r="Y23" s="112"/>
      <c r="Z23" s="112"/>
      <c r="AA23" s="112"/>
      <c r="AB23" s="113"/>
      <c r="AC23" s="124"/>
      <c r="AD23" s="229"/>
      <c r="AE23" s="77"/>
      <c r="AF23" s="112"/>
      <c r="AG23" s="112"/>
      <c r="AH23" s="113"/>
      <c r="AI23" s="124"/>
      <c r="AJ23" s="229"/>
      <c r="AK23" s="77"/>
      <c r="AL23" s="112"/>
      <c r="AM23" s="112"/>
      <c r="AN23" s="113"/>
      <c r="AO23" s="124"/>
      <c r="AP23" s="229"/>
      <c r="AQ23" s="77"/>
      <c r="AR23" s="274"/>
      <c r="AS23" s="274"/>
      <c r="AT23" s="112"/>
      <c r="AU23" s="113"/>
      <c r="AV23" s="124"/>
      <c r="AW23" s="229"/>
      <c r="AX23" s="77"/>
      <c r="AY23" s="112"/>
      <c r="AZ23" s="112"/>
      <c r="BA23" s="112"/>
      <c r="BB23" s="112"/>
      <c r="BC23" s="112"/>
      <c r="BD23" s="113"/>
      <c r="BE23" s="114"/>
      <c r="BF23" s="229"/>
      <c r="BG23" s="77" t="s">
        <v>349</v>
      </c>
      <c r="BH23" s="112" t="s">
        <v>24</v>
      </c>
      <c r="BI23" s="112" t="s">
        <v>25</v>
      </c>
      <c r="BJ23" s="112" t="s">
        <v>25</v>
      </c>
      <c r="BK23" s="113" t="s">
        <v>24</v>
      </c>
      <c r="BL23" s="114">
        <v>28.571428571428569</v>
      </c>
      <c r="BM23" s="229"/>
      <c r="BN23" s="77"/>
      <c r="BO23" s="113"/>
      <c r="BP23" s="114"/>
      <c r="BQ23" s="229"/>
      <c r="BR23" s="77"/>
      <c r="BS23" s="112"/>
      <c r="BT23" s="112"/>
      <c r="BU23" s="113"/>
      <c r="BV23" s="125"/>
      <c r="BW23" s="126"/>
    </row>
    <row r="24" spans="1:75" s="84" customFormat="1" ht="12.75" customHeight="1" x14ac:dyDescent="0.2">
      <c r="A24" s="18">
        <v>1</v>
      </c>
      <c r="B24" s="271" t="s">
        <v>36</v>
      </c>
      <c r="C24" s="74" t="s">
        <v>523</v>
      </c>
      <c r="D24" s="19" t="s">
        <v>1198</v>
      </c>
      <c r="E24" s="75" t="s">
        <v>1199</v>
      </c>
      <c r="F24" s="76"/>
      <c r="G24" s="115">
        <f t="shared" si="0"/>
        <v>1007.4967895370218</v>
      </c>
      <c r="H24" s="220">
        <f t="shared" si="1"/>
        <v>1819.3617237658257</v>
      </c>
      <c r="I24" s="115">
        <f t="shared" si="2"/>
        <v>5</v>
      </c>
      <c r="J24" s="115">
        <f t="shared" si="3"/>
        <v>18</v>
      </c>
      <c r="K24" s="247"/>
      <c r="L24" s="77"/>
      <c r="M24" s="112"/>
      <c r="N24" s="112"/>
      <c r="O24" s="113"/>
      <c r="P24" s="125"/>
      <c r="Q24" s="229"/>
      <c r="R24" s="77"/>
      <c r="S24" s="112"/>
      <c r="T24" s="112"/>
      <c r="U24" s="113"/>
      <c r="V24" s="124"/>
      <c r="W24" s="229"/>
      <c r="X24" s="77" t="s">
        <v>1003</v>
      </c>
      <c r="Y24" s="112">
        <v>2</v>
      </c>
      <c r="Z24" s="112">
        <v>3</v>
      </c>
      <c r="AA24" s="112">
        <v>1</v>
      </c>
      <c r="AB24" s="113" t="s">
        <v>26</v>
      </c>
      <c r="AC24" s="124">
        <v>276.40143618001218</v>
      </c>
      <c r="AD24" s="229"/>
      <c r="AE24" s="77" t="s">
        <v>1006</v>
      </c>
      <c r="AF24" s="112">
        <v>2</v>
      </c>
      <c r="AG24" s="112">
        <v>4</v>
      </c>
      <c r="AH24" s="113">
        <v>2</v>
      </c>
      <c r="AI24" s="124">
        <v>273.18335509141701</v>
      </c>
      <c r="AJ24" s="229"/>
      <c r="AK24" s="77"/>
      <c r="AL24" s="112"/>
      <c r="AM24" s="112"/>
      <c r="AN24" s="113"/>
      <c r="AO24" s="124"/>
      <c r="AP24" s="229"/>
      <c r="AQ24" s="77" t="s">
        <v>334</v>
      </c>
      <c r="AR24" s="274">
        <v>2</v>
      </c>
      <c r="AS24" s="274">
        <v>1</v>
      </c>
      <c r="AT24" s="112">
        <v>4</v>
      </c>
      <c r="AU24" s="113">
        <v>2</v>
      </c>
      <c r="AV24" s="124">
        <v>457.9119982655925</v>
      </c>
      <c r="AW24" s="229"/>
      <c r="AX24" s="77"/>
      <c r="AY24" s="112"/>
      <c r="AZ24" s="112"/>
      <c r="BA24" s="112"/>
      <c r="BB24" s="112"/>
      <c r="BC24" s="112"/>
      <c r="BD24" s="113"/>
      <c r="BE24" s="114"/>
      <c r="BF24" s="229"/>
      <c r="BG24" s="77" t="s">
        <v>549</v>
      </c>
      <c r="BH24" s="112">
        <v>1</v>
      </c>
      <c r="BI24" s="112">
        <v>1</v>
      </c>
      <c r="BJ24" s="112">
        <v>1</v>
      </c>
      <c r="BK24" s="113">
        <v>1</v>
      </c>
      <c r="BL24" s="114">
        <v>520.4119982655925</v>
      </c>
      <c r="BM24" s="229"/>
      <c r="BN24" s="77"/>
      <c r="BO24" s="113"/>
      <c r="BP24" s="114"/>
      <c r="BQ24" s="229"/>
      <c r="BR24" s="77" t="s">
        <v>1006</v>
      </c>
      <c r="BS24" s="112" t="s">
        <v>202</v>
      </c>
      <c r="BT24" s="112" t="s">
        <v>203</v>
      </c>
      <c r="BU24" s="113" t="s">
        <v>201</v>
      </c>
      <c r="BV24" s="125">
        <v>291.45293596321125</v>
      </c>
      <c r="BW24" s="126"/>
    </row>
    <row r="25" spans="1:75" s="84" customFormat="1" ht="12.75" customHeight="1" x14ac:dyDescent="0.2">
      <c r="A25" s="18">
        <v>2</v>
      </c>
      <c r="B25" s="271" t="s">
        <v>36</v>
      </c>
      <c r="C25" s="74" t="s">
        <v>841</v>
      </c>
      <c r="D25" s="19" t="s">
        <v>1168</v>
      </c>
      <c r="E25" s="75" t="s">
        <v>1169</v>
      </c>
      <c r="F25" s="76"/>
      <c r="G25" s="115">
        <f t="shared" si="0"/>
        <v>631.63267983507478</v>
      </c>
      <c r="H25" s="220">
        <f t="shared" si="1"/>
        <v>1526.8634808012876</v>
      </c>
      <c r="I25" s="115">
        <f t="shared" si="2"/>
        <v>5</v>
      </c>
      <c r="J25" s="115">
        <f t="shared" si="3"/>
        <v>15</v>
      </c>
      <c r="K25" s="247"/>
      <c r="L25" s="77"/>
      <c r="M25" s="112"/>
      <c r="N25" s="112"/>
      <c r="O25" s="113"/>
      <c r="P25" s="125"/>
      <c r="Q25" s="229"/>
      <c r="R25" s="77"/>
      <c r="S25" s="112"/>
      <c r="T25" s="112"/>
      <c r="U25" s="113"/>
      <c r="V25" s="124"/>
      <c r="W25" s="229"/>
      <c r="X25" s="77" t="s">
        <v>60</v>
      </c>
      <c r="Y25" s="112">
        <v>3</v>
      </c>
      <c r="Z25" s="112">
        <v>2</v>
      </c>
      <c r="AA25" s="112">
        <v>3</v>
      </c>
      <c r="AB25" s="113">
        <v>2</v>
      </c>
      <c r="AC25" s="124">
        <v>475.9179574478261</v>
      </c>
      <c r="AD25" s="229"/>
      <c r="AE25" s="77" t="s">
        <v>36</v>
      </c>
      <c r="AF25" s="112">
        <v>7</v>
      </c>
      <c r="AG25" s="112">
        <v>5</v>
      </c>
      <c r="AH25" s="113" t="s">
        <v>24</v>
      </c>
      <c r="AI25" s="124">
        <v>155.71472238724871</v>
      </c>
      <c r="AJ25" s="229"/>
      <c r="AK25" s="77"/>
      <c r="AL25" s="112"/>
      <c r="AM25" s="112"/>
      <c r="AN25" s="113"/>
      <c r="AO25" s="124"/>
      <c r="AP25" s="229"/>
      <c r="AQ25" s="77"/>
      <c r="AR25" s="274"/>
      <c r="AS25" s="274"/>
      <c r="AT25" s="112"/>
      <c r="AU25" s="113"/>
      <c r="AV25" s="124"/>
      <c r="AW25" s="229"/>
      <c r="AX25" s="77"/>
      <c r="AY25" s="112"/>
      <c r="AZ25" s="112"/>
      <c r="BA25" s="112"/>
      <c r="BB25" s="112"/>
      <c r="BC25" s="112"/>
      <c r="BD25" s="113"/>
      <c r="BE25" s="114"/>
      <c r="BF25" s="229"/>
      <c r="BG25" s="77" t="s">
        <v>36</v>
      </c>
      <c r="BH25" s="112">
        <v>1</v>
      </c>
      <c r="BI25" s="112">
        <v>1</v>
      </c>
      <c r="BJ25" s="112">
        <v>1</v>
      </c>
      <c r="BK25" s="113">
        <v>5</v>
      </c>
      <c r="BL25" s="114">
        <v>495.66949718158781</v>
      </c>
      <c r="BM25" s="229"/>
      <c r="BN25" s="77" t="s">
        <v>60</v>
      </c>
      <c r="BO25" s="113">
        <v>1</v>
      </c>
      <c r="BP25" s="114">
        <v>130.10299956639813</v>
      </c>
      <c r="BQ25" s="229"/>
      <c r="BR25" s="77" t="s">
        <v>60</v>
      </c>
      <c r="BS25" s="112" t="s">
        <v>201</v>
      </c>
      <c r="BT25" s="112" t="s">
        <v>200</v>
      </c>
      <c r="BU25" s="113">
        <v>7</v>
      </c>
      <c r="BV25" s="125">
        <v>269.4583042182266</v>
      </c>
      <c r="BW25" s="126"/>
    </row>
    <row r="26" spans="1:75" s="84" customFormat="1" ht="12.75" customHeight="1" x14ac:dyDescent="0.2">
      <c r="A26" s="18">
        <v>3</v>
      </c>
      <c r="B26" s="271" t="s">
        <v>36</v>
      </c>
      <c r="C26" s="74" t="s">
        <v>881</v>
      </c>
      <c r="D26" s="19" t="s">
        <v>1182</v>
      </c>
      <c r="E26" s="75" t="s">
        <v>1112</v>
      </c>
      <c r="F26" s="76"/>
      <c r="G26" s="115">
        <f t="shared" si="0"/>
        <v>695.8832278850432</v>
      </c>
      <c r="H26" s="220">
        <f t="shared" si="1"/>
        <v>1419.7121559982807</v>
      </c>
      <c r="I26" s="115">
        <f t="shared" si="2"/>
        <v>4</v>
      </c>
      <c r="J26" s="115">
        <f t="shared" si="3"/>
        <v>14</v>
      </c>
      <c r="K26" s="247"/>
      <c r="L26" s="77" t="s">
        <v>36</v>
      </c>
      <c r="M26" s="112">
        <v>2</v>
      </c>
      <c r="N26" s="112">
        <v>1</v>
      </c>
      <c r="O26" s="113">
        <v>1</v>
      </c>
      <c r="P26" s="125">
        <v>323.18335509141696</v>
      </c>
      <c r="Q26" s="229"/>
      <c r="R26" s="77"/>
      <c r="S26" s="112"/>
      <c r="T26" s="112"/>
      <c r="U26" s="113"/>
      <c r="V26" s="124"/>
      <c r="W26" s="229"/>
      <c r="X26" s="77" t="s">
        <v>1003</v>
      </c>
      <c r="Y26" s="112">
        <v>1</v>
      </c>
      <c r="Z26" s="112">
        <v>1</v>
      </c>
      <c r="AA26" s="112">
        <v>3</v>
      </c>
      <c r="AB26" s="113">
        <v>3</v>
      </c>
      <c r="AC26" s="124">
        <v>372.69987279362624</v>
      </c>
      <c r="AD26" s="229"/>
      <c r="AE26" s="77"/>
      <c r="AF26" s="112"/>
      <c r="AG26" s="112"/>
      <c r="AH26" s="113"/>
      <c r="AI26" s="124"/>
      <c r="AJ26" s="229"/>
      <c r="AK26" s="77"/>
      <c r="AL26" s="112"/>
      <c r="AM26" s="112"/>
      <c r="AN26" s="113"/>
      <c r="AO26" s="124"/>
      <c r="AP26" s="229"/>
      <c r="AQ26" s="77"/>
      <c r="AR26" s="274"/>
      <c r="AS26" s="274"/>
      <c r="AT26" s="112"/>
      <c r="AU26" s="113"/>
      <c r="AV26" s="124"/>
      <c r="AW26" s="229"/>
      <c r="AX26" s="77"/>
      <c r="AY26" s="112"/>
      <c r="AZ26" s="112"/>
      <c r="BA26" s="112"/>
      <c r="BB26" s="112"/>
      <c r="BC26" s="112"/>
      <c r="BD26" s="113"/>
      <c r="BE26" s="114"/>
      <c r="BF26" s="229"/>
      <c r="BG26" s="77" t="s">
        <v>549</v>
      </c>
      <c r="BH26" s="112">
        <v>2</v>
      </c>
      <c r="BI26" s="112">
        <v>2</v>
      </c>
      <c r="BJ26" s="112">
        <v>3</v>
      </c>
      <c r="BK26" s="113">
        <v>2</v>
      </c>
      <c r="BL26" s="114">
        <v>326.40143618001218</v>
      </c>
      <c r="BM26" s="229"/>
      <c r="BN26" s="77"/>
      <c r="BO26" s="113"/>
      <c r="BP26" s="114"/>
      <c r="BQ26" s="229"/>
      <c r="BR26" s="77" t="s">
        <v>60</v>
      </c>
      <c r="BS26" s="112" t="s">
        <v>200</v>
      </c>
      <c r="BT26" s="112" t="s">
        <v>201</v>
      </c>
      <c r="BU26" s="113" t="s">
        <v>200</v>
      </c>
      <c r="BV26" s="125">
        <v>397.42749193322516</v>
      </c>
      <c r="BW26" s="126"/>
    </row>
    <row r="27" spans="1:75" s="84" customFormat="1" ht="12.75" customHeight="1" x14ac:dyDescent="0.2">
      <c r="A27" s="18">
        <v>4</v>
      </c>
      <c r="B27" s="271" t="s">
        <v>36</v>
      </c>
      <c r="C27" s="74" t="s">
        <v>777</v>
      </c>
      <c r="D27" s="19" t="s">
        <v>1245</v>
      </c>
      <c r="E27" s="75" t="s">
        <v>1124</v>
      </c>
      <c r="F27" s="76"/>
      <c r="G27" s="115">
        <f t="shared" si="0"/>
        <v>940.32212842536978</v>
      </c>
      <c r="H27" s="220">
        <f t="shared" si="1"/>
        <v>940.32212842536978</v>
      </c>
      <c r="I27" s="115">
        <f t="shared" si="2"/>
        <v>3</v>
      </c>
      <c r="J27" s="115">
        <f t="shared" si="3"/>
        <v>9</v>
      </c>
      <c r="K27" s="247"/>
      <c r="L27" s="77"/>
      <c r="M27" s="112"/>
      <c r="N27" s="112"/>
      <c r="O27" s="113"/>
      <c r="P27" s="125"/>
      <c r="Q27" s="229"/>
      <c r="R27" s="77" t="s">
        <v>36</v>
      </c>
      <c r="S27" s="112">
        <v>2</v>
      </c>
      <c r="T27" s="112">
        <v>1</v>
      </c>
      <c r="U27" s="113">
        <v>1</v>
      </c>
      <c r="V27" s="124">
        <v>369.79400086720375</v>
      </c>
      <c r="W27" s="229"/>
      <c r="X27" s="77"/>
      <c r="Y27" s="112"/>
      <c r="Z27" s="112"/>
      <c r="AA27" s="112"/>
      <c r="AB27" s="113"/>
      <c r="AC27" s="124"/>
      <c r="AD27" s="229"/>
      <c r="AE27" s="77" t="s">
        <v>36</v>
      </c>
      <c r="AF27" s="112">
        <v>2</v>
      </c>
      <c r="AG27" s="112">
        <v>7</v>
      </c>
      <c r="AH27" s="113">
        <v>5</v>
      </c>
      <c r="AI27" s="124">
        <v>277.95561823976419</v>
      </c>
      <c r="AJ27" s="229"/>
      <c r="AK27" s="77" t="s">
        <v>36</v>
      </c>
      <c r="AL27" s="112">
        <v>3</v>
      </c>
      <c r="AM27" s="112">
        <v>2</v>
      </c>
      <c r="AN27" s="113">
        <v>3</v>
      </c>
      <c r="AO27" s="124">
        <v>292.57250931840179</v>
      </c>
      <c r="AP27" s="229"/>
      <c r="AQ27" s="77"/>
      <c r="AR27" s="274"/>
      <c r="AS27" s="274"/>
      <c r="AT27" s="112"/>
      <c r="AU27" s="113"/>
      <c r="AV27" s="124"/>
      <c r="AW27" s="229"/>
      <c r="AX27" s="77"/>
      <c r="AY27" s="112"/>
      <c r="AZ27" s="112"/>
      <c r="BA27" s="112"/>
      <c r="BB27" s="112"/>
      <c r="BC27" s="112"/>
      <c r="BD27" s="113"/>
      <c r="BE27" s="114"/>
      <c r="BF27" s="229"/>
      <c r="BG27" s="77"/>
      <c r="BH27" s="112"/>
      <c r="BI27" s="112"/>
      <c r="BJ27" s="112"/>
      <c r="BK27" s="113"/>
      <c r="BL27" s="114"/>
      <c r="BM27" s="229"/>
      <c r="BN27" s="77"/>
      <c r="BO27" s="113"/>
      <c r="BP27" s="114"/>
      <c r="BQ27" s="229"/>
      <c r="BR27" s="77"/>
      <c r="BS27" s="112"/>
      <c r="BT27" s="112"/>
      <c r="BU27" s="113"/>
      <c r="BV27" s="125"/>
      <c r="BW27" s="126"/>
    </row>
    <row r="28" spans="1:75" s="84" customFormat="1" ht="12.75" customHeight="1" x14ac:dyDescent="0.2">
      <c r="A28" s="18">
        <v>5</v>
      </c>
      <c r="B28" s="271" t="s">
        <v>36</v>
      </c>
      <c r="C28" s="74" t="s">
        <v>849</v>
      </c>
      <c r="D28" s="19" t="s">
        <v>1192</v>
      </c>
      <c r="E28" s="75" t="s">
        <v>1193</v>
      </c>
      <c r="F28" s="76"/>
      <c r="G28" s="115">
        <f t="shared" si="0"/>
        <v>549.85313275900387</v>
      </c>
      <c r="H28" s="220">
        <f t="shared" si="1"/>
        <v>918.85756850541418</v>
      </c>
      <c r="I28" s="115">
        <f t="shared" si="2"/>
        <v>3</v>
      </c>
      <c r="J28" s="115">
        <f t="shared" si="3"/>
        <v>11</v>
      </c>
      <c r="K28" s="247"/>
      <c r="L28" s="77"/>
      <c r="M28" s="112"/>
      <c r="N28" s="112"/>
      <c r="O28" s="113"/>
      <c r="P28" s="125"/>
      <c r="Q28" s="229"/>
      <c r="R28" s="77"/>
      <c r="S28" s="112"/>
      <c r="T28" s="112"/>
      <c r="U28" s="113"/>
      <c r="V28" s="124"/>
      <c r="W28" s="229"/>
      <c r="X28" s="77" t="s">
        <v>60</v>
      </c>
      <c r="Y28" s="112">
        <v>7</v>
      </c>
      <c r="Z28" s="112">
        <v>3</v>
      </c>
      <c r="AA28" s="112">
        <v>5</v>
      </c>
      <c r="AB28" s="113">
        <v>7</v>
      </c>
      <c r="AC28" s="124">
        <v>301.32780644107163</v>
      </c>
      <c r="AD28" s="229"/>
      <c r="AE28" s="77" t="s">
        <v>36</v>
      </c>
      <c r="AF28" s="112">
        <v>3</v>
      </c>
      <c r="AG28" s="112">
        <v>6</v>
      </c>
      <c r="AH28" s="113">
        <v>7</v>
      </c>
      <c r="AI28" s="124">
        <v>248.52532631793227</v>
      </c>
      <c r="AJ28" s="229"/>
      <c r="AK28" s="77"/>
      <c r="AL28" s="112"/>
      <c r="AM28" s="112"/>
      <c r="AN28" s="113"/>
      <c r="AO28" s="124"/>
      <c r="AP28" s="229"/>
      <c r="AQ28" s="77"/>
      <c r="AR28" s="274"/>
      <c r="AS28" s="274"/>
      <c r="AT28" s="112"/>
      <c r="AU28" s="113"/>
      <c r="AV28" s="124"/>
      <c r="AW28" s="229"/>
      <c r="AX28" s="77"/>
      <c r="AY28" s="112"/>
      <c r="AZ28" s="112"/>
      <c r="BA28" s="112"/>
      <c r="BB28" s="112"/>
      <c r="BC28" s="112"/>
      <c r="BD28" s="113"/>
      <c r="BE28" s="114"/>
      <c r="BF28" s="229"/>
      <c r="BG28" s="77" t="s">
        <v>36</v>
      </c>
      <c r="BH28" s="112">
        <v>4</v>
      </c>
      <c r="BI28" s="112">
        <v>3</v>
      </c>
      <c r="BJ28" s="112">
        <v>2</v>
      </c>
      <c r="BK28" s="113">
        <v>4</v>
      </c>
      <c r="BL28" s="114">
        <v>369.00443574641031</v>
      </c>
      <c r="BM28" s="229"/>
      <c r="BN28" s="77"/>
      <c r="BO28" s="113"/>
      <c r="BP28" s="114"/>
      <c r="BQ28" s="229"/>
      <c r="BR28" s="77"/>
      <c r="BS28" s="112"/>
      <c r="BT28" s="112"/>
      <c r="BU28" s="113"/>
      <c r="BV28" s="125"/>
      <c r="BW28" s="126"/>
    </row>
    <row r="29" spans="1:75" s="84" customFormat="1" ht="12.75" customHeight="1" x14ac:dyDescent="0.2">
      <c r="A29" s="18">
        <v>6</v>
      </c>
      <c r="B29" s="271" t="s">
        <v>36</v>
      </c>
      <c r="C29" s="74" t="s">
        <v>335</v>
      </c>
      <c r="D29" s="19" t="s">
        <v>344</v>
      </c>
      <c r="E29" s="75" t="s">
        <v>536</v>
      </c>
      <c r="F29" s="76"/>
      <c r="G29" s="115">
        <f t="shared" si="0"/>
        <v>609.46005398617456</v>
      </c>
      <c r="H29" s="220">
        <f t="shared" si="1"/>
        <v>826.17048886538112</v>
      </c>
      <c r="I29" s="115">
        <f t="shared" si="2"/>
        <v>4</v>
      </c>
      <c r="J29" s="115">
        <f t="shared" si="3"/>
        <v>13</v>
      </c>
      <c r="K29" s="247"/>
      <c r="L29" s="77" t="s">
        <v>36</v>
      </c>
      <c r="M29" s="112">
        <v>3</v>
      </c>
      <c r="N29" s="112">
        <v>3</v>
      </c>
      <c r="O29" s="113">
        <v>3</v>
      </c>
      <c r="P29" s="125">
        <v>99.999999999999986</v>
      </c>
      <c r="Q29" s="229"/>
      <c r="R29" s="77"/>
      <c r="S29" s="112"/>
      <c r="T29" s="112"/>
      <c r="U29" s="113"/>
      <c r="V29" s="124"/>
      <c r="W29" s="229"/>
      <c r="X29" s="77"/>
      <c r="Y29" s="112"/>
      <c r="Z29" s="112"/>
      <c r="AA29" s="112"/>
      <c r="AB29" s="113"/>
      <c r="AC29" s="124"/>
      <c r="AD29" s="229"/>
      <c r="AE29" s="77" t="s">
        <v>1006</v>
      </c>
      <c r="AF29" s="112">
        <v>3</v>
      </c>
      <c r="AG29" s="112">
        <v>2</v>
      </c>
      <c r="AH29" s="113">
        <v>5</v>
      </c>
      <c r="AI29" s="124">
        <v>226.19995815489676</v>
      </c>
      <c r="AJ29" s="229"/>
      <c r="AK29" s="77"/>
      <c r="AL29" s="112"/>
      <c r="AM29" s="112"/>
      <c r="AN29" s="113"/>
      <c r="AO29" s="124"/>
      <c r="AP29" s="229"/>
      <c r="AQ29" s="77" t="s">
        <v>334</v>
      </c>
      <c r="AR29" s="274">
        <v>4</v>
      </c>
      <c r="AS29" s="274">
        <v>2</v>
      </c>
      <c r="AT29" s="112">
        <v>5</v>
      </c>
      <c r="AU29" s="113">
        <v>7</v>
      </c>
      <c r="AV29" s="124">
        <v>283.26009583127779</v>
      </c>
      <c r="AW29" s="229"/>
      <c r="AX29" s="77"/>
      <c r="AY29" s="112"/>
      <c r="AZ29" s="112"/>
      <c r="BA29" s="112"/>
      <c r="BB29" s="112"/>
      <c r="BC29" s="112"/>
      <c r="BD29" s="113"/>
      <c r="BE29" s="114"/>
      <c r="BF29" s="229"/>
      <c r="BG29" s="77"/>
      <c r="BH29" s="112"/>
      <c r="BI29" s="112"/>
      <c r="BJ29" s="112"/>
      <c r="BK29" s="113"/>
      <c r="BL29" s="114"/>
      <c r="BM29" s="229"/>
      <c r="BN29" s="77"/>
      <c r="BO29" s="113"/>
      <c r="BP29" s="114"/>
      <c r="BQ29" s="229"/>
      <c r="BR29" s="77" t="s">
        <v>1006</v>
      </c>
      <c r="BS29" s="112" t="s">
        <v>204</v>
      </c>
      <c r="BT29" s="112" t="s">
        <v>204</v>
      </c>
      <c r="BU29" s="113" t="s">
        <v>202</v>
      </c>
      <c r="BV29" s="125">
        <v>216.71043487920653</v>
      </c>
      <c r="BW29" s="126"/>
    </row>
    <row r="30" spans="1:75" s="84" customFormat="1" ht="12.75" customHeight="1" x14ac:dyDescent="0.2">
      <c r="A30" s="18">
        <v>7</v>
      </c>
      <c r="B30" s="271" t="s">
        <v>36</v>
      </c>
      <c r="C30" s="74" t="s">
        <v>837</v>
      </c>
      <c r="D30" s="19" t="s">
        <v>1172</v>
      </c>
      <c r="E30" s="75" t="s">
        <v>1173</v>
      </c>
      <c r="F30" s="76"/>
      <c r="G30" s="115">
        <f t="shared" si="0"/>
        <v>429.96004477224403</v>
      </c>
      <c r="H30" s="220">
        <f t="shared" si="1"/>
        <v>821.67047965145059</v>
      </c>
      <c r="I30" s="115">
        <f t="shared" si="2"/>
        <v>2</v>
      </c>
      <c r="J30" s="115">
        <f t="shared" si="3"/>
        <v>8</v>
      </c>
      <c r="K30" s="247"/>
      <c r="L30" s="77"/>
      <c r="M30" s="112"/>
      <c r="N30" s="112"/>
      <c r="O30" s="113"/>
      <c r="P30" s="125"/>
      <c r="Q30" s="229"/>
      <c r="R30" s="77"/>
      <c r="S30" s="112"/>
      <c r="T30" s="112"/>
      <c r="U30" s="113"/>
      <c r="V30" s="124"/>
      <c r="W30" s="229"/>
      <c r="X30" s="77" t="s">
        <v>60</v>
      </c>
      <c r="Y30" s="112">
        <v>7</v>
      </c>
      <c r="Z30" s="112">
        <v>1</v>
      </c>
      <c r="AA30" s="112">
        <v>2</v>
      </c>
      <c r="AB30" s="113">
        <v>4</v>
      </c>
      <c r="AC30" s="124">
        <v>429.96004477224403</v>
      </c>
      <c r="AD30" s="229"/>
      <c r="AE30" s="77"/>
      <c r="AF30" s="112"/>
      <c r="AG30" s="112"/>
      <c r="AH30" s="113"/>
      <c r="AI30" s="124"/>
      <c r="AJ30" s="229"/>
      <c r="AK30" s="77"/>
      <c r="AL30" s="112"/>
      <c r="AM30" s="112"/>
      <c r="AN30" s="113"/>
      <c r="AO30" s="124"/>
      <c r="AP30" s="229"/>
      <c r="AQ30" s="77"/>
      <c r="AR30" s="274"/>
      <c r="AS30" s="274"/>
      <c r="AT30" s="112"/>
      <c r="AU30" s="113"/>
      <c r="AV30" s="124"/>
      <c r="AW30" s="229"/>
      <c r="AX30" s="77"/>
      <c r="AY30" s="112"/>
      <c r="AZ30" s="112"/>
      <c r="BA30" s="112"/>
      <c r="BB30" s="112"/>
      <c r="BC30" s="112"/>
      <c r="BD30" s="113"/>
      <c r="BE30" s="114"/>
      <c r="BF30" s="229"/>
      <c r="BG30" s="77" t="s">
        <v>36</v>
      </c>
      <c r="BH30" s="112">
        <v>2</v>
      </c>
      <c r="BI30" s="112">
        <v>2</v>
      </c>
      <c r="BJ30" s="112">
        <v>5</v>
      </c>
      <c r="BK30" s="113">
        <v>3</v>
      </c>
      <c r="BL30" s="114">
        <v>391.71043487920656</v>
      </c>
      <c r="BM30" s="229"/>
      <c r="BN30" s="77"/>
      <c r="BO30" s="113"/>
      <c r="BP30" s="114"/>
      <c r="BQ30" s="229"/>
      <c r="BR30" s="77"/>
      <c r="BS30" s="112"/>
      <c r="BT30" s="112"/>
      <c r="BU30" s="113"/>
      <c r="BV30" s="125"/>
      <c r="BW30" s="126"/>
    </row>
    <row r="31" spans="1:75" s="84" customFormat="1" ht="12.75" customHeight="1" x14ac:dyDescent="0.2">
      <c r="A31" s="18">
        <v>8</v>
      </c>
      <c r="B31" s="271" t="s">
        <v>36</v>
      </c>
      <c r="C31" s="74" t="s">
        <v>833</v>
      </c>
      <c r="D31" s="19" t="s">
        <v>1164</v>
      </c>
      <c r="E31" s="75" t="s">
        <v>1165</v>
      </c>
      <c r="F31" s="76"/>
      <c r="G31" s="115">
        <f t="shared" si="0"/>
        <v>670.55723270053636</v>
      </c>
      <c r="H31" s="220">
        <f t="shared" si="1"/>
        <v>670.55723270053636</v>
      </c>
      <c r="I31" s="115">
        <f t="shared" si="2"/>
        <v>2</v>
      </c>
      <c r="J31" s="115">
        <f t="shared" si="3"/>
        <v>7</v>
      </c>
      <c r="K31" s="247"/>
      <c r="L31" s="77"/>
      <c r="M31" s="112"/>
      <c r="N31" s="112"/>
      <c r="O31" s="113"/>
      <c r="P31" s="125"/>
      <c r="Q31" s="229"/>
      <c r="R31" s="77"/>
      <c r="S31" s="112"/>
      <c r="T31" s="112"/>
      <c r="U31" s="113"/>
      <c r="V31" s="124"/>
      <c r="W31" s="229"/>
      <c r="X31" s="77" t="s">
        <v>60</v>
      </c>
      <c r="Y31" s="112">
        <v>1</v>
      </c>
      <c r="Z31" s="112">
        <v>5</v>
      </c>
      <c r="AA31" s="112">
        <v>1</v>
      </c>
      <c r="AB31" s="113">
        <v>1</v>
      </c>
      <c r="AC31" s="124">
        <v>536.96640045120773</v>
      </c>
      <c r="AD31" s="229"/>
      <c r="AE31" s="77" t="s">
        <v>36</v>
      </c>
      <c r="AF31" s="112">
        <v>5</v>
      </c>
      <c r="AG31" s="112">
        <v>9</v>
      </c>
      <c r="AH31" s="113" t="s">
        <v>24</v>
      </c>
      <c r="AI31" s="124">
        <v>133.59083224932863</v>
      </c>
      <c r="AJ31" s="229"/>
      <c r="AK31" s="77"/>
      <c r="AL31" s="112"/>
      <c r="AM31" s="112"/>
      <c r="AN31" s="113"/>
      <c r="AO31" s="124"/>
      <c r="AP31" s="229"/>
      <c r="AQ31" s="77"/>
      <c r="AR31" s="274"/>
      <c r="AS31" s="274"/>
      <c r="AT31" s="112"/>
      <c r="AU31" s="113"/>
      <c r="AV31" s="124"/>
      <c r="AW31" s="229"/>
      <c r="AX31" s="77"/>
      <c r="AY31" s="112"/>
      <c r="AZ31" s="112"/>
      <c r="BA31" s="112"/>
      <c r="BB31" s="112"/>
      <c r="BC31" s="112"/>
      <c r="BD31" s="113"/>
      <c r="BE31" s="114"/>
      <c r="BF31" s="229"/>
      <c r="BG31" s="77"/>
      <c r="BH31" s="112"/>
      <c r="BI31" s="112"/>
      <c r="BJ31" s="112"/>
      <c r="BK31" s="113"/>
      <c r="BL31" s="114"/>
      <c r="BM31" s="229"/>
      <c r="BN31" s="77"/>
      <c r="BO31" s="113"/>
      <c r="BP31" s="114"/>
      <c r="BQ31" s="229"/>
      <c r="BR31" s="77"/>
      <c r="BS31" s="112"/>
      <c r="BT31" s="112"/>
      <c r="BU31" s="113"/>
      <c r="BV31" s="125"/>
      <c r="BW31" s="126"/>
    </row>
    <row r="32" spans="1:75" s="84" customFormat="1" ht="12.75" customHeight="1" x14ac:dyDescent="0.2">
      <c r="A32" s="18">
        <v>9</v>
      </c>
      <c r="B32" s="271" t="s">
        <v>36</v>
      </c>
      <c r="C32" s="74" t="s">
        <v>783</v>
      </c>
      <c r="D32" s="19" t="s">
        <v>1137</v>
      </c>
      <c r="E32" s="75" t="s">
        <v>1249</v>
      </c>
      <c r="F32" s="76"/>
      <c r="G32" s="115">
        <f t="shared" si="0"/>
        <v>416.40916775067137</v>
      </c>
      <c r="H32" s="220">
        <f t="shared" si="1"/>
        <v>665.35874871444548</v>
      </c>
      <c r="I32" s="115">
        <f t="shared" si="2"/>
        <v>3</v>
      </c>
      <c r="J32" s="115">
        <f t="shared" si="3"/>
        <v>9</v>
      </c>
      <c r="K32" s="247"/>
      <c r="L32" s="77"/>
      <c r="M32" s="112"/>
      <c r="N32" s="112"/>
      <c r="O32" s="113"/>
      <c r="P32" s="125"/>
      <c r="Q32" s="229"/>
      <c r="R32" s="77" t="s">
        <v>36</v>
      </c>
      <c r="S32" s="112">
        <v>3</v>
      </c>
      <c r="T32" s="112">
        <v>3</v>
      </c>
      <c r="U32" s="113">
        <v>2</v>
      </c>
      <c r="V32" s="124">
        <v>242.08187539523752</v>
      </c>
      <c r="W32" s="229"/>
      <c r="X32" s="77"/>
      <c r="Y32" s="112"/>
      <c r="Z32" s="112"/>
      <c r="AA32" s="112"/>
      <c r="AB32" s="113"/>
      <c r="AC32" s="124"/>
      <c r="AD32" s="229"/>
      <c r="AE32" s="77" t="s">
        <v>36</v>
      </c>
      <c r="AF32" s="112">
        <v>8</v>
      </c>
      <c r="AG32" s="112">
        <v>8</v>
      </c>
      <c r="AH32" s="113">
        <v>6</v>
      </c>
      <c r="AI32" s="124">
        <v>174.32729235543385</v>
      </c>
      <c r="AJ32" s="229"/>
      <c r="AK32" s="77"/>
      <c r="AL32" s="112"/>
      <c r="AM32" s="112"/>
      <c r="AN32" s="113"/>
      <c r="AO32" s="124"/>
      <c r="AP32" s="229"/>
      <c r="AQ32" s="77"/>
      <c r="AR32" s="274"/>
      <c r="AS32" s="274"/>
      <c r="AT32" s="112"/>
      <c r="AU32" s="113"/>
      <c r="AV32" s="124"/>
      <c r="AW32" s="229"/>
      <c r="AX32" s="77"/>
      <c r="AY32" s="112"/>
      <c r="AZ32" s="112"/>
      <c r="BA32" s="112"/>
      <c r="BB32" s="112"/>
      <c r="BC32" s="112"/>
      <c r="BD32" s="113"/>
      <c r="BE32" s="114"/>
      <c r="BF32" s="229"/>
      <c r="BG32" s="77"/>
      <c r="BH32" s="112"/>
      <c r="BI32" s="112"/>
      <c r="BJ32" s="112"/>
      <c r="BK32" s="113"/>
      <c r="BL32" s="114"/>
      <c r="BM32" s="229"/>
      <c r="BN32" s="77"/>
      <c r="BO32" s="113"/>
      <c r="BP32" s="114"/>
      <c r="BQ32" s="229"/>
      <c r="BR32" s="77" t="s">
        <v>60</v>
      </c>
      <c r="BS32" s="112" t="s">
        <v>202</v>
      </c>
      <c r="BT32" s="112" t="s">
        <v>203</v>
      </c>
      <c r="BU32" s="113" t="s">
        <v>202</v>
      </c>
      <c r="BV32" s="125">
        <v>248.94958096377417</v>
      </c>
      <c r="BW32" s="126"/>
    </row>
    <row r="33" spans="1:75" s="84" customFormat="1" ht="12.75" customHeight="1" x14ac:dyDescent="0.2">
      <c r="A33" s="18">
        <v>10</v>
      </c>
      <c r="B33" s="271" t="s">
        <v>36</v>
      </c>
      <c r="C33" s="74" t="s">
        <v>885</v>
      </c>
      <c r="D33" s="19" t="s">
        <v>639</v>
      </c>
      <c r="E33" s="75" t="s">
        <v>1189</v>
      </c>
      <c r="F33" s="76"/>
      <c r="G33" s="115">
        <f t="shared" si="0"/>
        <v>326.40143618001218</v>
      </c>
      <c r="H33" s="220">
        <f t="shared" si="1"/>
        <v>577.80287236002437</v>
      </c>
      <c r="I33" s="115">
        <f t="shared" si="2"/>
        <v>2</v>
      </c>
      <c r="J33" s="115">
        <f t="shared" si="3"/>
        <v>7</v>
      </c>
      <c r="K33" s="247"/>
      <c r="L33" s="77"/>
      <c r="M33" s="112"/>
      <c r="N33" s="112"/>
      <c r="O33" s="113"/>
      <c r="P33" s="125"/>
      <c r="Q33" s="229"/>
      <c r="R33" s="77"/>
      <c r="S33" s="112"/>
      <c r="T33" s="112"/>
      <c r="U33" s="113"/>
      <c r="V33" s="124"/>
      <c r="W33" s="229"/>
      <c r="X33" s="77" t="s">
        <v>1003</v>
      </c>
      <c r="Y33" s="112">
        <v>3</v>
      </c>
      <c r="Z33" s="112">
        <v>2</v>
      </c>
      <c r="AA33" s="112">
        <v>2</v>
      </c>
      <c r="AB33" s="113">
        <v>2</v>
      </c>
      <c r="AC33" s="124">
        <v>326.40143618001218</v>
      </c>
      <c r="AD33" s="229"/>
      <c r="AE33" s="77"/>
      <c r="AF33" s="112"/>
      <c r="AG33" s="112"/>
      <c r="AH33" s="113"/>
      <c r="AI33" s="124"/>
      <c r="AJ33" s="229"/>
      <c r="AK33" s="77"/>
      <c r="AL33" s="112"/>
      <c r="AM33" s="112"/>
      <c r="AN33" s="113"/>
      <c r="AO33" s="124"/>
      <c r="AP33" s="229"/>
      <c r="AQ33" s="77"/>
      <c r="AR33" s="274"/>
      <c r="AS33" s="274"/>
      <c r="AT33" s="112"/>
      <c r="AU33" s="113"/>
      <c r="AV33" s="124"/>
      <c r="AW33" s="229"/>
      <c r="AX33" s="77"/>
      <c r="AY33" s="112"/>
      <c r="AZ33" s="112"/>
      <c r="BA33" s="112"/>
      <c r="BB33" s="112"/>
      <c r="BC33" s="112"/>
      <c r="BD33" s="113"/>
      <c r="BE33" s="114"/>
      <c r="BF33" s="229"/>
      <c r="BG33" s="77"/>
      <c r="BH33" s="112"/>
      <c r="BI33" s="112"/>
      <c r="BJ33" s="112"/>
      <c r="BK33" s="113"/>
      <c r="BL33" s="114"/>
      <c r="BM33" s="229"/>
      <c r="BN33" s="77"/>
      <c r="BO33" s="113"/>
      <c r="BP33" s="114"/>
      <c r="BQ33" s="229"/>
      <c r="BR33" s="77" t="s">
        <v>1006</v>
      </c>
      <c r="BS33" s="112" t="s">
        <v>203</v>
      </c>
      <c r="BT33" s="112" t="s">
        <v>202</v>
      </c>
      <c r="BU33" s="113" t="s">
        <v>203</v>
      </c>
      <c r="BV33" s="125">
        <v>251.40143618001218</v>
      </c>
      <c r="BW33" s="126"/>
    </row>
    <row r="34" spans="1:75" s="84" customFormat="1" ht="12.75" customHeight="1" x14ac:dyDescent="0.2">
      <c r="A34" s="18">
        <v>11</v>
      </c>
      <c r="B34" s="271" t="s">
        <v>36</v>
      </c>
      <c r="C34" s="74" t="s">
        <v>889</v>
      </c>
      <c r="D34" s="19" t="s">
        <v>1221</v>
      </c>
      <c r="E34" s="75" t="s">
        <v>1222</v>
      </c>
      <c r="F34" s="76"/>
      <c r="G34" s="115">
        <f t="shared" si="0"/>
        <v>100</v>
      </c>
      <c r="H34" s="220">
        <f t="shared" si="1"/>
        <v>467.49110232109706</v>
      </c>
      <c r="I34" s="115">
        <f t="shared" si="2"/>
        <v>4</v>
      </c>
      <c r="J34" s="115">
        <f t="shared" si="3"/>
        <v>12</v>
      </c>
      <c r="K34" s="247"/>
      <c r="L34" s="77"/>
      <c r="M34" s="112"/>
      <c r="N34" s="112"/>
      <c r="O34" s="113"/>
      <c r="P34" s="125"/>
      <c r="Q34" s="229"/>
      <c r="R34" s="77"/>
      <c r="S34" s="112"/>
      <c r="T34" s="112"/>
      <c r="U34" s="113"/>
      <c r="V34" s="124"/>
      <c r="W34" s="229"/>
      <c r="X34" s="77" t="s">
        <v>1003</v>
      </c>
      <c r="Y34" s="112">
        <v>4</v>
      </c>
      <c r="Z34" s="112">
        <v>4</v>
      </c>
      <c r="AA34" s="112" t="s">
        <v>24</v>
      </c>
      <c r="AB34" s="113">
        <v>4</v>
      </c>
      <c r="AC34" s="124">
        <v>100</v>
      </c>
      <c r="AD34" s="229"/>
      <c r="AE34" s="77"/>
      <c r="AF34" s="112"/>
      <c r="AG34" s="112"/>
      <c r="AH34" s="113"/>
      <c r="AI34" s="124"/>
      <c r="AJ34" s="229"/>
      <c r="AK34" s="77"/>
      <c r="AL34" s="112"/>
      <c r="AM34" s="112"/>
      <c r="AN34" s="113"/>
      <c r="AO34" s="124"/>
      <c r="AP34" s="229"/>
      <c r="AQ34" s="77"/>
      <c r="AR34" s="274"/>
      <c r="AS34" s="274"/>
      <c r="AT34" s="112"/>
      <c r="AU34" s="113"/>
      <c r="AV34" s="124"/>
      <c r="AW34" s="229"/>
      <c r="AX34" s="77"/>
      <c r="AY34" s="112"/>
      <c r="AZ34" s="112"/>
      <c r="BA34" s="112"/>
      <c r="BB34" s="112"/>
      <c r="BC34" s="112"/>
      <c r="BD34" s="113"/>
      <c r="BE34" s="114"/>
      <c r="BF34" s="229"/>
      <c r="BG34" s="77" t="s">
        <v>549</v>
      </c>
      <c r="BH34" s="112">
        <v>3</v>
      </c>
      <c r="BI34" s="112">
        <v>3</v>
      </c>
      <c r="BJ34" s="112">
        <v>2</v>
      </c>
      <c r="BK34" s="113">
        <v>3</v>
      </c>
      <c r="BL34" s="114">
        <v>258.79231027444405</v>
      </c>
      <c r="BM34" s="229"/>
      <c r="BN34" s="77" t="s">
        <v>60</v>
      </c>
      <c r="BO34" s="113" t="s">
        <v>482</v>
      </c>
      <c r="BP34" s="114">
        <v>25</v>
      </c>
      <c r="BQ34" s="229"/>
      <c r="BR34" s="77" t="s">
        <v>1006</v>
      </c>
      <c r="BS34" s="112" t="s">
        <v>206</v>
      </c>
      <c r="BT34" s="112" t="s">
        <v>206</v>
      </c>
      <c r="BU34" s="113" t="s">
        <v>206</v>
      </c>
      <c r="BV34" s="125">
        <v>83.698792046653011</v>
      </c>
      <c r="BW34" s="126"/>
    </row>
    <row r="35" spans="1:75" s="84" customFormat="1" ht="12.75" customHeight="1" x14ac:dyDescent="0.2">
      <c r="A35" s="18">
        <v>12</v>
      </c>
      <c r="B35" s="271" t="s">
        <v>36</v>
      </c>
      <c r="C35" s="74" t="s">
        <v>786</v>
      </c>
      <c r="D35" s="19" t="s">
        <v>1144</v>
      </c>
      <c r="E35" s="75" t="s">
        <v>1145</v>
      </c>
      <c r="F35" s="76"/>
      <c r="G35" s="115">
        <f t="shared" si="0"/>
        <v>437.30012783218717</v>
      </c>
      <c r="H35" s="220">
        <f t="shared" si="1"/>
        <v>437.30012783218717</v>
      </c>
      <c r="I35" s="115">
        <f t="shared" si="2"/>
        <v>3</v>
      </c>
      <c r="J35" s="115">
        <f t="shared" si="3"/>
        <v>9</v>
      </c>
      <c r="K35" s="247"/>
      <c r="L35" s="77"/>
      <c r="M35" s="112"/>
      <c r="N35" s="112"/>
      <c r="O35" s="113"/>
      <c r="P35" s="125"/>
      <c r="Q35" s="229"/>
      <c r="R35" s="77" t="s">
        <v>36</v>
      </c>
      <c r="S35" s="112">
        <v>4</v>
      </c>
      <c r="T35" s="112">
        <v>4</v>
      </c>
      <c r="U35" s="113">
        <v>3</v>
      </c>
      <c r="V35" s="124">
        <v>160.78343878162346</v>
      </c>
      <c r="W35" s="229"/>
      <c r="X35" s="77"/>
      <c r="Y35" s="112"/>
      <c r="Z35" s="112"/>
      <c r="AA35" s="112"/>
      <c r="AB35" s="113"/>
      <c r="AC35" s="124"/>
      <c r="AD35" s="229"/>
      <c r="AE35" s="77" t="s">
        <v>36</v>
      </c>
      <c r="AF35" s="112">
        <v>10</v>
      </c>
      <c r="AG35" s="112" t="s">
        <v>24</v>
      </c>
      <c r="AH35" s="113">
        <v>8</v>
      </c>
      <c r="AI35" s="124">
        <v>87.763625255165294</v>
      </c>
      <c r="AJ35" s="229"/>
      <c r="AK35" s="77" t="s">
        <v>36</v>
      </c>
      <c r="AL35" s="112">
        <v>4</v>
      </c>
      <c r="AM35" s="112">
        <v>5</v>
      </c>
      <c r="AN35" s="113">
        <v>4</v>
      </c>
      <c r="AO35" s="124">
        <v>188.75306379539848</v>
      </c>
      <c r="AP35" s="229"/>
      <c r="AQ35" s="77"/>
      <c r="AR35" s="274"/>
      <c r="AS35" s="274"/>
      <c r="AT35" s="112"/>
      <c r="AU35" s="113"/>
      <c r="AV35" s="124"/>
      <c r="AW35" s="229"/>
      <c r="AX35" s="77"/>
      <c r="AY35" s="112"/>
      <c r="AZ35" s="112"/>
      <c r="BA35" s="112"/>
      <c r="BB35" s="112"/>
      <c r="BC35" s="112"/>
      <c r="BD35" s="113"/>
      <c r="BE35" s="114"/>
      <c r="BF35" s="229"/>
      <c r="BG35" s="77"/>
      <c r="BH35" s="112"/>
      <c r="BI35" s="112"/>
      <c r="BJ35" s="112"/>
      <c r="BK35" s="113"/>
      <c r="BL35" s="114"/>
      <c r="BM35" s="229"/>
      <c r="BN35" s="77"/>
      <c r="BO35" s="113"/>
      <c r="BP35" s="114"/>
      <c r="BQ35" s="229"/>
      <c r="BR35" s="77"/>
      <c r="BS35" s="112"/>
      <c r="BT35" s="112"/>
      <c r="BU35" s="113"/>
      <c r="BV35" s="125"/>
      <c r="BW35" s="126"/>
    </row>
    <row r="36" spans="1:75" s="84" customFormat="1" ht="12.75" customHeight="1" x14ac:dyDescent="0.2">
      <c r="A36" s="18">
        <v>13</v>
      </c>
      <c r="B36" s="271" t="s">
        <v>36</v>
      </c>
      <c r="C36" s="74" t="s">
        <v>1093</v>
      </c>
      <c r="D36" s="19" t="s">
        <v>346</v>
      </c>
      <c r="E36" s="75" t="s">
        <v>348</v>
      </c>
      <c r="F36" s="76"/>
      <c r="G36" s="115">
        <f t="shared" si="0"/>
        <v>394.26193466240562</v>
      </c>
      <c r="H36" s="220">
        <f t="shared" si="1"/>
        <v>437.11907751954845</v>
      </c>
      <c r="I36" s="115">
        <f t="shared" si="2"/>
        <v>2</v>
      </c>
      <c r="J36" s="115">
        <f t="shared" si="3"/>
        <v>7</v>
      </c>
      <c r="K36" s="247"/>
      <c r="L36" s="77"/>
      <c r="M36" s="112"/>
      <c r="N36" s="112"/>
      <c r="O36" s="113"/>
      <c r="P36" s="125"/>
      <c r="Q36" s="229"/>
      <c r="R36" s="77"/>
      <c r="S36" s="112"/>
      <c r="T36" s="112"/>
      <c r="U36" s="113"/>
      <c r="V36" s="124"/>
      <c r="W36" s="229"/>
      <c r="X36" s="77"/>
      <c r="Y36" s="112"/>
      <c r="Z36" s="112"/>
      <c r="AA36" s="112"/>
      <c r="AB36" s="113"/>
      <c r="AC36" s="124"/>
      <c r="AD36" s="229"/>
      <c r="AE36" s="77"/>
      <c r="AF36" s="112"/>
      <c r="AG36" s="112"/>
      <c r="AH36" s="113"/>
      <c r="AI36" s="124"/>
      <c r="AJ36" s="229"/>
      <c r="AK36" s="77"/>
      <c r="AL36" s="112"/>
      <c r="AM36" s="112"/>
      <c r="AN36" s="113"/>
      <c r="AO36" s="124"/>
      <c r="AP36" s="229"/>
      <c r="AQ36" s="77" t="s">
        <v>334</v>
      </c>
      <c r="AR36" s="274">
        <v>1</v>
      </c>
      <c r="AS36" s="274">
        <v>6</v>
      </c>
      <c r="AT36" s="112">
        <v>1</v>
      </c>
      <c r="AU36" s="113">
        <v>5</v>
      </c>
      <c r="AV36" s="124">
        <v>394.26193466240562</v>
      </c>
      <c r="AW36" s="229"/>
      <c r="AX36" s="77"/>
      <c r="AY36" s="112"/>
      <c r="AZ36" s="112"/>
      <c r="BA36" s="112"/>
      <c r="BB36" s="112"/>
      <c r="BC36" s="112"/>
      <c r="BD36" s="113"/>
      <c r="BE36" s="114"/>
      <c r="BF36" s="229"/>
      <c r="BG36" s="77"/>
      <c r="BH36" s="112"/>
      <c r="BI36" s="112"/>
      <c r="BJ36" s="112"/>
      <c r="BK36" s="113"/>
      <c r="BL36" s="114"/>
      <c r="BM36" s="229"/>
      <c r="BN36" s="77"/>
      <c r="BO36" s="113"/>
      <c r="BP36" s="114"/>
      <c r="BQ36" s="229"/>
      <c r="BR36" s="77" t="s">
        <v>60</v>
      </c>
      <c r="BS36" s="112" t="s">
        <v>24</v>
      </c>
      <c r="BT36" s="112" t="s">
        <v>206</v>
      </c>
      <c r="BU36" s="113" t="s">
        <v>206</v>
      </c>
      <c r="BV36" s="125">
        <v>42.857142857142854</v>
      </c>
      <c r="BW36" s="126"/>
    </row>
    <row r="37" spans="1:75" s="84" customFormat="1" ht="12.75" customHeight="1" x14ac:dyDescent="0.2">
      <c r="A37" s="18">
        <v>14</v>
      </c>
      <c r="B37" s="271" t="s">
        <v>36</v>
      </c>
      <c r="C37" s="74" t="s">
        <v>1098</v>
      </c>
      <c r="D37" s="19" t="s">
        <v>1274</v>
      </c>
      <c r="E37" s="75" t="s">
        <v>1275</v>
      </c>
      <c r="F37" s="76"/>
      <c r="G37" s="115">
        <f t="shared" si="0"/>
        <v>183.79231027444405</v>
      </c>
      <c r="H37" s="220">
        <f t="shared" si="1"/>
        <v>412.20924012208894</v>
      </c>
      <c r="I37" s="115">
        <f t="shared" si="2"/>
        <v>2</v>
      </c>
      <c r="J37" s="115">
        <f t="shared" si="3"/>
        <v>7</v>
      </c>
      <c r="K37" s="247"/>
      <c r="L37" s="77"/>
      <c r="M37" s="112"/>
      <c r="N37" s="112"/>
      <c r="O37" s="113"/>
      <c r="P37" s="125"/>
      <c r="Q37" s="229"/>
      <c r="R37" s="77"/>
      <c r="S37" s="112"/>
      <c r="T37" s="112"/>
      <c r="U37" s="113"/>
      <c r="V37" s="124"/>
      <c r="W37" s="229"/>
      <c r="X37" s="77"/>
      <c r="Y37" s="112"/>
      <c r="Z37" s="112"/>
      <c r="AA37" s="112"/>
      <c r="AB37" s="113"/>
      <c r="AC37" s="124"/>
      <c r="AD37" s="229"/>
      <c r="AE37" s="77"/>
      <c r="AF37" s="112"/>
      <c r="AG37" s="112"/>
      <c r="AH37" s="113"/>
      <c r="AI37" s="124"/>
      <c r="AJ37" s="229"/>
      <c r="AK37" s="77"/>
      <c r="AL37" s="112"/>
      <c r="AM37" s="112"/>
      <c r="AN37" s="113"/>
      <c r="AO37" s="124"/>
      <c r="AP37" s="229"/>
      <c r="AQ37" s="77" t="s">
        <v>334</v>
      </c>
      <c r="AR37" s="274" t="s">
        <v>25</v>
      </c>
      <c r="AS37" s="274">
        <v>3</v>
      </c>
      <c r="AT37" s="112">
        <v>6</v>
      </c>
      <c r="AU37" s="113">
        <v>6</v>
      </c>
      <c r="AV37" s="124">
        <v>183.79231027444405</v>
      </c>
      <c r="AW37" s="229"/>
      <c r="AX37" s="77"/>
      <c r="AY37" s="112"/>
      <c r="AZ37" s="112"/>
      <c r="BA37" s="112"/>
      <c r="BB37" s="112"/>
      <c r="BC37" s="112"/>
      <c r="BD37" s="113"/>
      <c r="BE37" s="114"/>
      <c r="BF37" s="229"/>
      <c r="BG37" s="77"/>
      <c r="BH37" s="112"/>
      <c r="BI37" s="112"/>
      <c r="BJ37" s="112"/>
      <c r="BK37" s="113"/>
      <c r="BL37" s="114"/>
      <c r="BM37" s="229"/>
      <c r="BN37" s="77"/>
      <c r="BO37" s="113"/>
      <c r="BP37" s="114"/>
      <c r="BQ37" s="229"/>
      <c r="BR37" s="77" t="s">
        <v>60</v>
      </c>
      <c r="BS37" s="112" t="s">
        <v>203</v>
      </c>
      <c r="BT37" s="112" t="s">
        <v>202</v>
      </c>
      <c r="BU37" s="113" t="s">
        <v>203</v>
      </c>
      <c r="BV37" s="125">
        <v>228.41692984764489</v>
      </c>
      <c r="BW37" s="126"/>
    </row>
    <row r="38" spans="1:75" s="84" customFormat="1" ht="12.75" customHeight="1" x14ac:dyDescent="0.2">
      <c r="A38" s="18">
        <v>15</v>
      </c>
      <c r="B38" s="271" t="s">
        <v>36</v>
      </c>
      <c r="C38" s="74" t="s">
        <v>1358</v>
      </c>
      <c r="D38" s="19" t="s">
        <v>1359</v>
      </c>
      <c r="E38" s="75" t="s">
        <v>1360</v>
      </c>
      <c r="F38" s="76"/>
      <c r="G38" s="115">
        <f t="shared" si="0"/>
        <v>0</v>
      </c>
      <c r="H38" s="220">
        <f t="shared" si="1"/>
        <v>387.7513725768253</v>
      </c>
      <c r="I38" s="115">
        <f t="shared" si="2"/>
        <v>1</v>
      </c>
      <c r="J38" s="115">
        <f t="shared" si="3"/>
        <v>4</v>
      </c>
      <c r="K38" s="247"/>
      <c r="L38" s="77"/>
      <c r="M38" s="112"/>
      <c r="N38" s="112"/>
      <c r="O38" s="113"/>
      <c r="P38" s="125"/>
      <c r="Q38" s="229"/>
      <c r="R38" s="77"/>
      <c r="S38" s="112"/>
      <c r="T38" s="112"/>
      <c r="U38" s="113"/>
      <c r="V38" s="124"/>
      <c r="W38" s="229"/>
      <c r="X38" s="77"/>
      <c r="Y38" s="112"/>
      <c r="Z38" s="112"/>
      <c r="AA38" s="112"/>
      <c r="AB38" s="113"/>
      <c r="AC38" s="124"/>
      <c r="AD38" s="229"/>
      <c r="AE38" s="77"/>
      <c r="AF38" s="112"/>
      <c r="AG38" s="112"/>
      <c r="AH38" s="113"/>
      <c r="AI38" s="124"/>
      <c r="AJ38" s="229"/>
      <c r="AK38" s="77"/>
      <c r="AL38" s="112"/>
      <c r="AM38" s="112"/>
      <c r="AN38" s="113"/>
      <c r="AO38" s="124"/>
      <c r="AP38" s="229"/>
      <c r="AQ38" s="77"/>
      <c r="AR38" s="274"/>
      <c r="AS38" s="274"/>
      <c r="AT38" s="112"/>
      <c r="AU38" s="113"/>
      <c r="AV38" s="124"/>
      <c r="AW38" s="229"/>
      <c r="AX38" s="77"/>
      <c r="AY38" s="112"/>
      <c r="AZ38" s="112"/>
      <c r="BA38" s="112"/>
      <c r="BB38" s="112"/>
      <c r="BC38" s="112"/>
      <c r="BD38" s="113"/>
      <c r="BE38" s="114"/>
      <c r="BF38" s="229"/>
      <c r="BG38" s="77" t="s">
        <v>36</v>
      </c>
      <c r="BH38" s="112">
        <v>3</v>
      </c>
      <c r="BI38" s="112">
        <v>4</v>
      </c>
      <c r="BJ38" s="112">
        <v>3</v>
      </c>
      <c r="BK38" s="113">
        <v>2</v>
      </c>
      <c r="BL38" s="114">
        <v>387.7513725768253</v>
      </c>
      <c r="BM38" s="229"/>
      <c r="BN38" s="77"/>
      <c r="BO38" s="113"/>
      <c r="BP38" s="114"/>
      <c r="BQ38" s="229"/>
      <c r="BR38" s="77"/>
      <c r="BS38" s="112"/>
      <c r="BT38" s="112"/>
      <c r="BU38" s="113"/>
      <c r="BV38" s="125"/>
      <c r="BW38" s="126"/>
    </row>
    <row r="39" spans="1:75" s="84" customFormat="1" ht="12.75" customHeight="1" x14ac:dyDescent="0.2">
      <c r="A39" s="18">
        <v>16</v>
      </c>
      <c r="B39" s="271" t="s">
        <v>36</v>
      </c>
      <c r="C39" s="74" t="s">
        <v>1013</v>
      </c>
      <c r="D39" s="19" t="s">
        <v>1239</v>
      </c>
      <c r="E39" s="75" t="s">
        <v>1240</v>
      </c>
      <c r="F39" s="76"/>
      <c r="G39" s="115">
        <f t="shared" ref="G39:G70" si="4">AV39+AO39+AI39+V39+P39+AC39</f>
        <v>317.3953952021127</v>
      </c>
      <c r="H39" s="220">
        <f t="shared" ref="H39:H70" si="5">AV39+AO39+AI39+V39+P39+AC39+BE39+BL39+BV39+BP39</f>
        <v>317.3953952021127</v>
      </c>
      <c r="I39" s="115">
        <f t="shared" ref="I39:I70" si="6">COUNTA(L39,R39,AE39,X39,AK39,AQ39,AX39,BN39,BG39,BR39)</f>
        <v>1</v>
      </c>
      <c r="J39" s="115">
        <f t="shared" ref="J39:J70" si="7">COUNTA(M39,N39,O39,S39,T39,U39,Y39,Z39,AA39,AB39,AF39,AG39,AH39,AL39,AM39,AN39,AR39,AS39,AT39,AU39,BH39,BI39,BK39,BO39,BS39,BU39,BT39,AY39,AZ39,BA39,BB39,BC39,BD39,BJ39)</f>
        <v>3</v>
      </c>
      <c r="K39" s="247"/>
      <c r="L39" s="77"/>
      <c r="M39" s="112"/>
      <c r="N39" s="112"/>
      <c r="O39" s="113"/>
      <c r="P39" s="125"/>
      <c r="Q39" s="229"/>
      <c r="R39" s="77"/>
      <c r="S39" s="112"/>
      <c r="T39" s="112"/>
      <c r="U39" s="113"/>
      <c r="V39" s="124"/>
      <c r="W39" s="229"/>
      <c r="X39" s="77"/>
      <c r="Y39" s="112"/>
      <c r="Z39" s="112"/>
      <c r="AA39" s="112"/>
      <c r="AB39" s="113"/>
      <c r="AC39" s="124"/>
      <c r="AD39" s="229"/>
      <c r="AE39" s="77" t="s">
        <v>36</v>
      </c>
      <c r="AF39" s="112">
        <v>6</v>
      </c>
      <c r="AG39" s="112">
        <v>2</v>
      </c>
      <c r="AH39" s="113">
        <v>3</v>
      </c>
      <c r="AI39" s="124">
        <v>317.3953952021127</v>
      </c>
      <c r="AJ39" s="229"/>
      <c r="AK39" s="77"/>
      <c r="AL39" s="112"/>
      <c r="AM39" s="112"/>
      <c r="AN39" s="113"/>
      <c r="AO39" s="124"/>
      <c r="AP39" s="229"/>
      <c r="AQ39" s="77"/>
      <c r="AR39" s="274"/>
      <c r="AS39" s="274"/>
      <c r="AT39" s="112"/>
      <c r="AU39" s="113"/>
      <c r="AV39" s="124"/>
      <c r="AW39" s="229"/>
      <c r="AX39" s="77"/>
      <c r="AY39" s="112"/>
      <c r="AZ39" s="112"/>
      <c r="BA39" s="112"/>
      <c r="BB39" s="112"/>
      <c r="BC39" s="112"/>
      <c r="BD39" s="113"/>
      <c r="BE39" s="114"/>
      <c r="BF39" s="229"/>
      <c r="BG39" s="77"/>
      <c r="BH39" s="112"/>
      <c r="BI39" s="112"/>
      <c r="BJ39" s="112"/>
      <c r="BK39" s="113"/>
      <c r="BL39" s="114"/>
      <c r="BM39" s="229"/>
      <c r="BN39" s="77"/>
      <c r="BO39" s="113"/>
      <c r="BP39" s="114"/>
      <c r="BQ39" s="229"/>
      <c r="BR39" s="77"/>
      <c r="BS39" s="112"/>
      <c r="BT39" s="112"/>
      <c r="BU39" s="113"/>
      <c r="BV39" s="125"/>
      <c r="BW39" s="126"/>
    </row>
    <row r="40" spans="1:75" s="84" customFormat="1" ht="12.75" customHeight="1" x14ac:dyDescent="0.2">
      <c r="A40" s="18">
        <v>17</v>
      </c>
      <c r="B40" s="271" t="s">
        <v>36</v>
      </c>
      <c r="C40" s="74" t="s">
        <v>1016</v>
      </c>
      <c r="D40" s="19" t="s">
        <v>1241</v>
      </c>
      <c r="E40" s="75" t="s">
        <v>1242</v>
      </c>
      <c r="F40" s="76"/>
      <c r="G40" s="115">
        <f t="shared" si="4"/>
        <v>306.97566536586106</v>
      </c>
      <c r="H40" s="220">
        <f t="shared" si="5"/>
        <v>306.97566536586106</v>
      </c>
      <c r="I40" s="115">
        <f t="shared" si="6"/>
        <v>1</v>
      </c>
      <c r="J40" s="115">
        <f t="shared" si="7"/>
        <v>3</v>
      </c>
      <c r="K40" s="247"/>
      <c r="L40" s="77"/>
      <c r="M40" s="112"/>
      <c r="N40" s="112"/>
      <c r="O40" s="113"/>
      <c r="P40" s="125"/>
      <c r="Q40" s="229"/>
      <c r="R40" s="77"/>
      <c r="S40" s="112"/>
      <c r="T40" s="112"/>
      <c r="U40" s="113"/>
      <c r="V40" s="124"/>
      <c r="W40" s="229"/>
      <c r="X40" s="77"/>
      <c r="Y40" s="112"/>
      <c r="Z40" s="112"/>
      <c r="AA40" s="112"/>
      <c r="AB40" s="113"/>
      <c r="AC40" s="124"/>
      <c r="AD40" s="229"/>
      <c r="AE40" s="77" t="s">
        <v>36</v>
      </c>
      <c r="AF40" s="112">
        <v>9</v>
      </c>
      <c r="AG40" s="112">
        <v>3</v>
      </c>
      <c r="AH40" s="113">
        <v>1</v>
      </c>
      <c r="AI40" s="124">
        <v>306.97566536586106</v>
      </c>
      <c r="AJ40" s="229"/>
      <c r="AK40" s="77"/>
      <c r="AL40" s="112"/>
      <c r="AM40" s="112"/>
      <c r="AN40" s="113"/>
      <c r="AO40" s="124"/>
      <c r="AP40" s="229"/>
      <c r="AQ40" s="77"/>
      <c r="AR40" s="274"/>
      <c r="AS40" s="274"/>
      <c r="AT40" s="112"/>
      <c r="AU40" s="113"/>
      <c r="AV40" s="124"/>
      <c r="AW40" s="229"/>
      <c r="AX40" s="77"/>
      <c r="AY40" s="112"/>
      <c r="AZ40" s="112"/>
      <c r="BA40" s="112"/>
      <c r="BB40" s="112"/>
      <c r="BC40" s="112"/>
      <c r="BD40" s="113"/>
      <c r="BE40" s="114"/>
      <c r="BF40" s="229"/>
      <c r="BG40" s="77"/>
      <c r="BH40" s="112"/>
      <c r="BI40" s="112"/>
      <c r="BJ40" s="112"/>
      <c r="BK40" s="113"/>
      <c r="BL40" s="114"/>
      <c r="BM40" s="229"/>
      <c r="BN40" s="77"/>
      <c r="BO40" s="113"/>
      <c r="BP40" s="114"/>
      <c r="BQ40" s="229"/>
      <c r="BR40" s="77"/>
      <c r="BS40" s="112"/>
      <c r="BT40" s="112"/>
      <c r="BU40" s="113"/>
      <c r="BV40" s="125"/>
      <c r="BW40" s="126"/>
    </row>
    <row r="41" spans="1:75" s="84" customFormat="1" ht="12.75" customHeight="1" x14ac:dyDescent="0.2">
      <c r="A41" s="18">
        <v>18</v>
      </c>
      <c r="B41" s="271" t="s">
        <v>36</v>
      </c>
      <c r="C41" s="74" t="s">
        <v>780</v>
      </c>
      <c r="D41" s="19" t="s">
        <v>1139</v>
      </c>
      <c r="E41" s="75" t="s">
        <v>1140</v>
      </c>
      <c r="F41" s="76"/>
      <c r="G41" s="115">
        <f t="shared" si="4"/>
        <v>296.35766796747231</v>
      </c>
      <c r="H41" s="220">
        <f t="shared" si="5"/>
        <v>296.35766796747231</v>
      </c>
      <c r="I41" s="115">
        <f t="shared" si="6"/>
        <v>2</v>
      </c>
      <c r="J41" s="115">
        <f t="shared" si="7"/>
        <v>6</v>
      </c>
      <c r="K41" s="247"/>
      <c r="L41" s="77"/>
      <c r="M41" s="112"/>
      <c r="N41" s="112"/>
      <c r="O41" s="113"/>
      <c r="P41" s="125"/>
      <c r="Q41" s="229"/>
      <c r="R41" s="77" t="s">
        <v>36</v>
      </c>
      <c r="S41" s="112">
        <v>1</v>
      </c>
      <c r="T41" s="112">
        <v>2</v>
      </c>
      <c r="U41" s="113">
        <v>4</v>
      </c>
      <c r="V41" s="124">
        <v>279.69100130080562</v>
      </c>
      <c r="W41" s="229"/>
      <c r="X41" s="77"/>
      <c r="Y41" s="112"/>
      <c r="Z41" s="112"/>
      <c r="AA41" s="112"/>
      <c r="AB41" s="113"/>
      <c r="AC41" s="124"/>
      <c r="AD41" s="229"/>
      <c r="AE41" s="77" t="s">
        <v>36</v>
      </c>
      <c r="AF41" s="112" t="s">
        <v>24</v>
      </c>
      <c r="AG41" s="112" t="s">
        <v>24</v>
      </c>
      <c r="AH41" s="113" t="s">
        <v>25</v>
      </c>
      <c r="AI41" s="124">
        <v>16.666666666666664</v>
      </c>
      <c r="AJ41" s="229"/>
      <c r="AK41" s="77"/>
      <c r="AL41" s="112"/>
      <c r="AM41" s="112"/>
      <c r="AN41" s="113"/>
      <c r="AO41" s="124"/>
      <c r="AP41" s="229"/>
      <c r="AQ41" s="77"/>
      <c r="AR41" s="274"/>
      <c r="AS41" s="274"/>
      <c r="AT41" s="112"/>
      <c r="AU41" s="113"/>
      <c r="AV41" s="124"/>
      <c r="AW41" s="229"/>
      <c r="AX41" s="77"/>
      <c r="AY41" s="112"/>
      <c r="AZ41" s="112"/>
      <c r="BA41" s="112"/>
      <c r="BB41" s="112"/>
      <c r="BC41" s="112"/>
      <c r="BD41" s="113"/>
      <c r="BE41" s="114"/>
      <c r="BF41" s="229"/>
      <c r="BG41" s="77"/>
      <c r="BH41" s="112"/>
      <c r="BI41" s="112"/>
      <c r="BJ41" s="112"/>
      <c r="BK41" s="113"/>
      <c r="BL41" s="114"/>
      <c r="BM41" s="229"/>
      <c r="BN41" s="77"/>
      <c r="BO41" s="113"/>
      <c r="BP41" s="114"/>
      <c r="BQ41" s="229"/>
      <c r="BR41" s="77"/>
      <c r="BS41" s="112"/>
      <c r="BT41" s="112"/>
      <c r="BU41" s="113"/>
      <c r="BV41" s="125"/>
      <c r="BW41" s="126"/>
    </row>
    <row r="42" spans="1:75" s="84" customFormat="1" ht="12.75" customHeight="1" x14ac:dyDescent="0.2">
      <c r="A42" s="18">
        <v>19</v>
      </c>
      <c r="B42" s="271" t="s">
        <v>36</v>
      </c>
      <c r="C42" s="74" t="s">
        <v>866</v>
      </c>
      <c r="D42" s="19" t="s">
        <v>1211</v>
      </c>
      <c r="E42" s="75" t="s">
        <v>1212</v>
      </c>
      <c r="F42" s="76"/>
      <c r="G42" s="115">
        <f t="shared" si="4"/>
        <v>115.63015248020409</v>
      </c>
      <c r="H42" s="220">
        <f t="shared" si="5"/>
        <v>291.22962262271466</v>
      </c>
      <c r="I42" s="115">
        <f t="shared" si="6"/>
        <v>2</v>
      </c>
      <c r="J42" s="115">
        <f t="shared" si="7"/>
        <v>8</v>
      </c>
      <c r="K42" s="247"/>
      <c r="L42" s="77"/>
      <c r="M42" s="112"/>
      <c r="N42" s="112"/>
      <c r="O42" s="113"/>
      <c r="P42" s="125"/>
      <c r="Q42" s="229"/>
      <c r="R42" s="77"/>
      <c r="S42" s="112"/>
      <c r="T42" s="112"/>
      <c r="U42" s="113"/>
      <c r="V42" s="124"/>
      <c r="W42" s="229"/>
      <c r="X42" s="77" t="s">
        <v>60</v>
      </c>
      <c r="Y42" s="112">
        <v>9</v>
      </c>
      <c r="Z42" s="112">
        <v>9</v>
      </c>
      <c r="AA42" s="112" t="s">
        <v>24</v>
      </c>
      <c r="AB42" s="113">
        <v>8</v>
      </c>
      <c r="AC42" s="124">
        <v>115.63015248020409</v>
      </c>
      <c r="AD42" s="229"/>
      <c r="AE42" s="77"/>
      <c r="AF42" s="112"/>
      <c r="AG42" s="112"/>
      <c r="AH42" s="113"/>
      <c r="AI42" s="124"/>
      <c r="AJ42" s="229"/>
      <c r="AK42" s="77"/>
      <c r="AL42" s="112"/>
      <c r="AM42" s="112"/>
      <c r="AN42" s="113"/>
      <c r="AO42" s="124"/>
      <c r="AP42" s="229"/>
      <c r="AQ42" s="77"/>
      <c r="AR42" s="274"/>
      <c r="AS42" s="274"/>
      <c r="AT42" s="112"/>
      <c r="AU42" s="113"/>
      <c r="AV42" s="124"/>
      <c r="AW42" s="229"/>
      <c r="AX42" s="77"/>
      <c r="AY42" s="112"/>
      <c r="AZ42" s="112"/>
      <c r="BA42" s="112"/>
      <c r="BB42" s="112"/>
      <c r="BC42" s="112"/>
      <c r="BD42" s="113"/>
      <c r="BE42" s="114"/>
      <c r="BF42" s="229"/>
      <c r="BG42" s="77" t="s">
        <v>36</v>
      </c>
      <c r="BH42" s="112">
        <v>5</v>
      </c>
      <c r="BI42" s="112">
        <v>6</v>
      </c>
      <c r="BJ42" s="112">
        <v>6</v>
      </c>
      <c r="BK42" s="113">
        <v>7</v>
      </c>
      <c r="BL42" s="114">
        <v>175.59947014251057</v>
      </c>
      <c r="BM42" s="229"/>
      <c r="BN42" s="77"/>
      <c r="BO42" s="113"/>
      <c r="BP42" s="114"/>
      <c r="BQ42" s="229"/>
      <c r="BR42" s="77"/>
      <c r="BS42" s="112"/>
      <c r="BT42" s="112"/>
      <c r="BU42" s="113"/>
      <c r="BV42" s="125"/>
      <c r="BW42" s="126"/>
    </row>
    <row r="43" spans="1:75" s="84" customFormat="1" ht="12.75" customHeight="1" x14ac:dyDescent="0.2">
      <c r="A43" s="18">
        <v>20</v>
      </c>
      <c r="B43" s="271" t="s">
        <v>36</v>
      </c>
      <c r="C43" s="74" t="s">
        <v>853</v>
      </c>
      <c r="D43" s="19" t="s">
        <v>1194</v>
      </c>
      <c r="E43" s="75" t="s">
        <v>1195</v>
      </c>
      <c r="F43" s="76"/>
      <c r="G43" s="115">
        <f t="shared" si="4"/>
        <v>288.72557718042765</v>
      </c>
      <c r="H43" s="220">
        <f t="shared" si="5"/>
        <v>288.72557718042765</v>
      </c>
      <c r="I43" s="115">
        <f t="shared" si="6"/>
        <v>1</v>
      </c>
      <c r="J43" s="115">
        <f t="shared" si="7"/>
        <v>4</v>
      </c>
      <c r="K43" s="247"/>
      <c r="L43" s="77"/>
      <c r="M43" s="112"/>
      <c r="N43" s="112"/>
      <c r="O43" s="113"/>
      <c r="P43" s="125"/>
      <c r="Q43" s="229"/>
      <c r="R43" s="77"/>
      <c r="S43" s="112"/>
      <c r="T43" s="112"/>
      <c r="U43" s="113"/>
      <c r="V43" s="124"/>
      <c r="W43" s="229"/>
      <c r="X43" s="77" t="s">
        <v>60</v>
      </c>
      <c r="Y43" s="112">
        <v>6</v>
      </c>
      <c r="Z43" s="112">
        <v>8</v>
      </c>
      <c r="AA43" s="112">
        <v>6</v>
      </c>
      <c r="AB43" s="113">
        <v>3</v>
      </c>
      <c r="AC43" s="124">
        <v>288.72557718042765</v>
      </c>
      <c r="AD43" s="229"/>
      <c r="AE43" s="77"/>
      <c r="AF43" s="112"/>
      <c r="AG43" s="112"/>
      <c r="AH43" s="113"/>
      <c r="AI43" s="124"/>
      <c r="AJ43" s="229"/>
      <c r="AK43" s="77"/>
      <c r="AL43" s="112"/>
      <c r="AM43" s="112"/>
      <c r="AN43" s="113"/>
      <c r="AO43" s="124"/>
      <c r="AP43" s="229"/>
      <c r="AQ43" s="77"/>
      <c r="AR43" s="274"/>
      <c r="AS43" s="274"/>
      <c r="AT43" s="112"/>
      <c r="AU43" s="113"/>
      <c r="AV43" s="124"/>
      <c r="AW43" s="229"/>
      <c r="AX43" s="77"/>
      <c r="AY43" s="112"/>
      <c r="AZ43" s="112"/>
      <c r="BA43" s="112"/>
      <c r="BB43" s="112"/>
      <c r="BC43" s="112"/>
      <c r="BD43" s="113"/>
      <c r="BE43" s="114"/>
      <c r="BF43" s="229"/>
      <c r="BG43" s="77"/>
      <c r="BH43" s="112"/>
      <c r="BI43" s="112"/>
      <c r="BJ43" s="112"/>
      <c r="BK43" s="113"/>
      <c r="BL43" s="114"/>
      <c r="BM43" s="229"/>
      <c r="BN43" s="77"/>
      <c r="BO43" s="113"/>
      <c r="BP43" s="114"/>
      <c r="BQ43" s="229"/>
      <c r="BR43" s="77"/>
      <c r="BS43" s="112"/>
      <c r="BT43" s="112"/>
      <c r="BU43" s="113"/>
      <c r="BV43" s="125"/>
      <c r="BW43" s="126"/>
    </row>
    <row r="44" spans="1:75" s="84" customFormat="1" ht="12.75" customHeight="1" x14ac:dyDescent="0.2">
      <c r="A44" s="18">
        <v>21</v>
      </c>
      <c r="B44" s="271" t="s">
        <v>36</v>
      </c>
      <c r="C44" s="74" t="s">
        <v>663</v>
      </c>
      <c r="D44" s="19" t="s">
        <v>1114</v>
      </c>
      <c r="E44" s="75" t="s">
        <v>1115</v>
      </c>
      <c r="F44" s="76"/>
      <c r="G44" s="115">
        <f t="shared" si="4"/>
        <v>274.79852197488458</v>
      </c>
      <c r="H44" s="220">
        <f t="shared" si="5"/>
        <v>274.79852197488458</v>
      </c>
      <c r="I44" s="115">
        <f t="shared" si="6"/>
        <v>1</v>
      </c>
      <c r="J44" s="115">
        <f t="shared" si="7"/>
        <v>3</v>
      </c>
      <c r="K44" s="247"/>
      <c r="L44" s="77" t="s">
        <v>36</v>
      </c>
      <c r="M44" s="112">
        <v>1</v>
      </c>
      <c r="N44" s="112">
        <v>2</v>
      </c>
      <c r="O44" s="113">
        <v>2</v>
      </c>
      <c r="P44" s="125">
        <v>274.79852197488458</v>
      </c>
      <c r="Q44" s="229"/>
      <c r="R44" s="77"/>
      <c r="S44" s="112"/>
      <c r="T44" s="112"/>
      <c r="U44" s="113"/>
      <c r="V44" s="124"/>
      <c r="W44" s="229"/>
      <c r="X44" s="77"/>
      <c r="Y44" s="112"/>
      <c r="Z44" s="112"/>
      <c r="AA44" s="112"/>
      <c r="AB44" s="113"/>
      <c r="AC44" s="124"/>
      <c r="AD44" s="229"/>
      <c r="AE44" s="77"/>
      <c r="AF44" s="112"/>
      <c r="AG44" s="112"/>
      <c r="AH44" s="113"/>
      <c r="AI44" s="124"/>
      <c r="AJ44" s="229"/>
      <c r="AK44" s="77"/>
      <c r="AL44" s="112"/>
      <c r="AM44" s="112"/>
      <c r="AN44" s="113"/>
      <c r="AO44" s="124"/>
      <c r="AP44" s="229"/>
      <c r="AQ44" s="77"/>
      <c r="AR44" s="274"/>
      <c r="AS44" s="274"/>
      <c r="AT44" s="112"/>
      <c r="AU44" s="113"/>
      <c r="AV44" s="124"/>
      <c r="AW44" s="229"/>
      <c r="AX44" s="77"/>
      <c r="AY44" s="112"/>
      <c r="AZ44" s="112"/>
      <c r="BA44" s="112"/>
      <c r="BB44" s="112"/>
      <c r="BC44" s="112"/>
      <c r="BD44" s="113"/>
      <c r="BE44" s="114"/>
      <c r="BF44" s="229"/>
      <c r="BG44" s="77"/>
      <c r="BH44" s="112"/>
      <c r="BI44" s="112"/>
      <c r="BJ44" s="112"/>
      <c r="BK44" s="113"/>
      <c r="BL44" s="114"/>
      <c r="BM44" s="229"/>
      <c r="BN44" s="77"/>
      <c r="BO44" s="113"/>
      <c r="BP44" s="114"/>
      <c r="BQ44" s="229"/>
      <c r="BR44" s="77"/>
      <c r="BS44" s="112"/>
      <c r="BT44" s="112"/>
      <c r="BU44" s="113"/>
      <c r="BV44" s="125"/>
      <c r="BW44" s="126"/>
    </row>
    <row r="45" spans="1:75" s="84" customFormat="1" ht="12.75" customHeight="1" x14ac:dyDescent="0.2">
      <c r="A45" s="18">
        <v>22</v>
      </c>
      <c r="B45" s="271" t="s">
        <v>36</v>
      </c>
      <c r="C45" s="74" t="s">
        <v>1293</v>
      </c>
      <c r="D45" s="19" t="s">
        <v>555</v>
      </c>
      <c r="E45" s="75"/>
      <c r="F45" s="76"/>
      <c r="G45" s="115">
        <f t="shared" si="4"/>
        <v>0</v>
      </c>
      <c r="H45" s="220">
        <f t="shared" si="5"/>
        <v>266.77870844842641</v>
      </c>
      <c r="I45" s="115">
        <f t="shared" si="6"/>
        <v>1</v>
      </c>
      <c r="J45" s="115">
        <f t="shared" si="7"/>
        <v>6</v>
      </c>
      <c r="K45" s="247"/>
      <c r="L45" s="77"/>
      <c r="M45" s="112"/>
      <c r="N45" s="112"/>
      <c r="O45" s="113"/>
      <c r="P45" s="125"/>
      <c r="Q45" s="229"/>
      <c r="R45" s="77"/>
      <c r="S45" s="112"/>
      <c r="T45" s="112"/>
      <c r="U45" s="113"/>
      <c r="V45" s="124"/>
      <c r="W45" s="229"/>
      <c r="X45" s="77"/>
      <c r="Y45" s="112"/>
      <c r="Z45" s="112"/>
      <c r="AA45" s="112"/>
      <c r="AB45" s="113"/>
      <c r="AC45" s="124"/>
      <c r="AD45" s="229"/>
      <c r="AE45" s="77"/>
      <c r="AF45" s="112"/>
      <c r="AG45" s="112"/>
      <c r="AH45" s="113"/>
      <c r="AI45" s="124"/>
      <c r="AJ45" s="229"/>
      <c r="AK45" s="77"/>
      <c r="AL45" s="112"/>
      <c r="AM45" s="112"/>
      <c r="AN45" s="113"/>
      <c r="AO45" s="124"/>
      <c r="AP45" s="229"/>
      <c r="AQ45" s="77"/>
      <c r="AR45" s="274"/>
      <c r="AS45" s="274"/>
      <c r="AT45" s="112"/>
      <c r="AU45" s="113"/>
      <c r="AV45" s="124"/>
      <c r="AW45" s="229"/>
      <c r="AX45" s="77" t="s">
        <v>1285</v>
      </c>
      <c r="AY45" s="112" t="s">
        <v>204</v>
      </c>
      <c r="AZ45" s="112" t="s">
        <v>203</v>
      </c>
      <c r="BA45" s="112" t="s">
        <v>203</v>
      </c>
      <c r="BB45" s="112" t="s">
        <v>204</v>
      </c>
      <c r="BC45" s="112" t="s">
        <v>204</v>
      </c>
      <c r="BD45" s="113" t="s">
        <v>204</v>
      </c>
      <c r="BE45" s="114">
        <v>266.77870844842641</v>
      </c>
      <c r="BF45" s="229"/>
      <c r="BG45" s="77"/>
      <c r="BH45" s="112"/>
      <c r="BI45" s="112"/>
      <c r="BJ45" s="112"/>
      <c r="BK45" s="113"/>
      <c r="BL45" s="114"/>
      <c r="BM45" s="229"/>
      <c r="BN45" s="77"/>
      <c r="BO45" s="113"/>
      <c r="BP45" s="114"/>
      <c r="BQ45" s="229"/>
      <c r="BR45" s="77"/>
      <c r="BS45" s="112"/>
      <c r="BT45" s="112"/>
      <c r="BU45" s="113"/>
      <c r="BV45" s="125"/>
      <c r="BW45" s="126"/>
    </row>
    <row r="46" spans="1:75" s="84" customFormat="1" ht="12.75" customHeight="1" x14ac:dyDescent="0.2">
      <c r="A46" s="18">
        <v>23</v>
      </c>
      <c r="B46" s="271" t="s">
        <v>36</v>
      </c>
      <c r="C46" s="74" t="s">
        <v>845</v>
      </c>
      <c r="D46" s="19" t="s">
        <v>1200</v>
      </c>
      <c r="E46" s="75" t="s">
        <v>1201</v>
      </c>
      <c r="F46" s="76"/>
      <c r="G46" s="115">
        <f t="shared" si="4"/>
        <v>266.18625021266445</v>
      </c>
      <c r="H46" s="220">
        <f t="shared" si="5"/>
        <v>266.18625021266445</v>
      </c>
      <c r="I46" s="115">
        <f t="shared" si="6"/>
        <v>1</v>
      </c>
      <c r="J46" s="115">
        <f t="shared" si="7"/>
        <v>4</v>
      </c>
      <c r="K46" s="247"/>
      <c r="L46" s="77"/>
      <c r="M46" s="112"/>
      <c r="N46" s="112"/>
      <c r="O46" s="113"/>
      <c r="P46" s="125"/>
      <c r="Q46" s="229"/>
      <c r="R46" s="77"/>
      <c r="S46" s="112"/>
      <c r="T46" s="112"/>
      <c r="U46" s="113"/>
      <c r="V46" s="124"/>
      <c r="W46" s="229"/>
      <c r="X46" s="77" t="s">
        <v>60</v>
      </c>
      <c r="Y46" s="112">
        <v>4</v>
      </c>
      <c r="Z46" s="112">
        <v>4</v>
      </c>
      <c r="AA46" s="112" t="s">
        <v>24</v>
      </c>
      <c r="AB46" s="113">
        <v>6</v>
      </c>
      <c r="AC46" s="124">
        <v>266.18625021266445</v>
      </c>
      <c r="AD46" s="229"/>
      <c r="AE46" s="77"/>
      <c r="AF46" s="112"/>
      <c r="AG46" s="112"/>
      <c r="AH46" s="113"/>
      <c r="AI46" s="124"/>
      <c r="AJ46" s="229"/>
      <c r="AK46" s="77"/>
      <c r="AL46" s="112"/>
      <c r="AM46" s="112"/>
      <c r="AN46" s="113"/>
      <c r="AO46" s="124"/>
      <c r="AP46" s="229"/>
      <c r="AQ46" s="77"/>
      <c r="AR46" s="274"/>
      <c r="AS46" s="274"/>
      <c r="AT46" s="112"/>
      <c r="AU46" s="113"/>
      <c r="AV46" s="124"/>
      <c r="AW46" s="229"/>
      <c r="AX46" s="77"/>
      <c r="AY46" s="112"/>
      <c r="AZ46" s="112"/>
      <c r="BA46" s="112"/>
      <c r="BB46" s="112"/>
      <c r="BC46" s="112"/>
      <c r="BD46" s="113"/>
      <c r="BE46" s="114"/>
      <c r="BF46" s="229"/>
      <c r="BG46" s="77"/>
      <c r="BH46" s="112"/>
      <c r="BI46" s="112"/>
      <c r="BJ46" s="112"/>
      <c r="BK46" s="113"/>
      <c r="BL46" s="114"/>
      <c r="BM46" s="229"/>
      <c r="BN46" s="77"/>
      <c r="BO46" s="113"/>
      <c r="BP46" s="114"/>
      <c r="BQ46" s="229"/>
      <c r="BR46" s="77"/>
      <c r="BS46" s="112"/>
      <c r="BT46" s="112"/>
      <c r="BU46" s="113"/>
      <c r="BV46" s="125"/>
      <c r="BW46" s="126"/>
    </row>
    <row r="47" spans="1:75" s="84" customFormat="1" ht="12.75" customHeight="1" x14ac:dyDescent="0.2">
      <c r="A47" s="18">
        <v>24</v>
      </c>
      <c r="B47" s="271" t="s">
        <v>36</v>
      </c>
      <c r="C47" s="74" t="s">
        <v>1363</v>
      </c>
      <c r="D47" s="19" t="s">
        <v>1364</v>
      </c>
      <c r="E47" s="75" t="s">
        <v>1365</v>
      </c>
      <c r="F47" s="76"/>
      <c r="G47" s="115">
        <f t="shared" si="4"/>
        <v>0</v>
      </c>
      <c r="H47" s="220">
        <f t="shared" si="5"/>
        <v>263.89530984084217</v>
      </c>
      <c r="I47" s="115">
        <f t="shared" si="6"/>
        <v>1</v>
      </c>
      <c r="J47" s="115">
        <f t="shared" si="7"/>
        <v>4</v>
      </c>
      <c r="K47" s="247"/>
      <c r="L47" s="77"/>
      <c r="M47" s="112"/>
      <c r="N47" s="112"/>
      <c r="O47" s="113"/>
      <c r="P47" s="125"/>
      <c r="Q47" s="229"/>
      <c r="R47" s="77"/>
      <c r="S47" s="112"/>
      <c r="T47" s="112"/>
      <c r="U47" s="113"/>
      <c r="V47" s="124"/>
      <c r="W47" s="229"/>
      <c r="X47" s="77"/>
      <c r="Y47" s="112"/>
      <c r="Z47" s="112"/>
      <c r="AA47" s="112"/>
      <c r="AB47" s="113"/>
      <c r="AC47" s="124"/>
      <c r="AD47" s="229"/>
      <c r="AE47" s="77"/>
      <c r="AF47" s="112"/>
      <c r="AG47" s="112"/>
      <c r="AH47" s="113"/>
      <c r="AI47" s="124"/>
      <c r="AJ47" s="229"/>
      <c r="AK47" s="77"/>
      <c r="AL47" s="112"/>
      <c r="AM47" s="112"/>
      <c r="AN47" s="113"/>
      <c r="AO47" s="124"/>
      <c r="AP47" s="229"/>
      <c r="AQ47" s="77"/>
      <c r="AR47" s="274"/>
      <c r="AS47" s="274"/>
      <c r="AT47" s="112"/>
      <c r="AU47" s="113"/>
      <c r="AV47" s="124"/>
      <c r="AW47" s="229"/>
      <c r="AX47" s="77"/>
      <c r="AY47" s="112"/>
      <c r="AZ47" s="112"/>
      <c r="BA47" s="112"/>
      <c r="BB47" s="112"/>
      <c r="BC47" s="112"/>
      <c r="BD47" s="113"/>
      <c r="BE47" s="114"/>
      <c r="BF47" s="229"/>
      <c r="BG47" s="77" t="s">
        <v>36</v>
      </c>
      <c r="BH47" s="112">
        <v>6</v>
      </c>
      <c r="BI47" s="112">
        <v>9</v>
      </c>
      <c r="BJ47" s="112">
        <v>4</v>
      </c>
      <c r="BK47" s="113">
        <v>1</v>
      </c>
      <c r="BL47" s="114">
        <v>263.89530984084217</v>
      </c>
      <c r="BM47" s="229"/>
      <c r="BN47" s="77"/>
      <c r="BO47" s="113"/>
      <c r="BP47" s="114"/>
      <c r="BQ47" s="229"/>
      <c r="BR47" s="77"/>
      <c r="BS47" s="112"/>
      <c r="BT47" s="112"/>
      <c r="BU47" s="113"/>
      <c r="BV47" s="125"/>
      <c r="BW47" s="126"/>
    </row>
    <row r="48" spans="1:75" s="84" customFormat="1" ht="12.75" customHeight="1" x14ac:dyDescent="0.2">
      <c r="A48" s="18">
        <v>25</v>
      </c>
      <c r="B48" s="271" t="s">
        <v>36</v>
      </c>
      <c r="C48" s="74" t="s">
        <v>1073</v>
      </c>
      <c r="D48" s="19" t="s">
        <v>511</v>
      </c>
      <c r="E48" s="75" t="s">
        <v>1269</v>
      </c>
      <c r="F48" s="76"/>
      <c r="G48" s="115">
        <f t="shared" si="4"/>
        <v>243.11696904924798</v>
      </c>
      <c r="H48" s="220">
        <f t="shared" si="5"/>
        <v>243.11696904924798</v>
      </c>
      <c r="I48" s="115">
        <f t="shared" si="6"/>
        <v>2</v>
      </c>
      <c r="J48" s="115">
        <f t="shared" si="7"/>
        <v>7</v>
      </c>
      <c r="K48" s="247"/>
      <c r="L48" s="77"/>
      <c r="M48" s="112"/>
      <c r="N48" s="112"/>
      <c r="O48" s="113"/>
      <c r="P48" s="125"/>
      <c r="Q48" s="229"/>
      <c r="R48" s="77"/>
      <c r="S48" s="112"/>
      <c r="T48" s="112"/>
      <c r="U48" s="113"/>
      <c r="V48" s="124"/>
      <c r="W48" s="229"/>
      <c r="X48" s="77" t="s">
        <v>60</v>
      </c>
      <c r="Y48" s="112">
        <v>12</v>
      </c>
      <c r="Z48" s="112">
        <v>7</v>
      </c>
      <c r="AA48" s="112">
        <v>4</v>
      </c>
      <c r="AB48" s="113">
        <v>5</v>
      </c>
      <c r="AC48" s="124">
        <v>228.83125476353371</v>
      </c>
      <c r="AD48" s="229"/>
      <c r="AE48" s="77"/>
      <c r="AF48" s="112"/>
      <c r="AG48" s="112"/>
      <c r="AH48" s="113"/>
      <c r="AI48" s="124"/>
      <c r="AJ48" s="229"/>
      <c r="AK48" s="77" t="s">
        <v>36</v>
      </c>
      <c r="AL48" s="112" t="s">
        <v>482</v>
      </c>
      <c r="AM48" s="112" t="s">
        <v>25</v>
      </c>
      <c r="AN48" s="113" t="s">
        <v>25</v>
      </c>
      <c r="AO48" s="124">
        <v>14.285714285714285</v>
      </c>
      <c r="AP48" s="229"/>
      <c r="AQ48" s="77"/>
      <c r="AR48" s="274"/>
      <c r="AS48" s="274"/>
      <c r="AT48" s="112"/>
      <c r="AU48" s="113"/>
      <c r="AV48" s="124"/>
      <c r="AW48" s="229"/>
      <c r="AX48" s="77"/>
      <c r="AY48" s="112"/>
      <c r="AZ48" s="112"/>
      <c r="BA48" s="112"/>
      <c r="BB48" s="112"/>
      <c r="BC48" s="112"/>
      <c r="BD48" s="113"/>
      <c r="BE48" s="114"/>
      <c r="BF48" s="229"/>
      <c r="BG48" s="77"/>
      <c r="BH48" s="112"/>
      <c r="BI48" s="112"/>
      <c r="BJ48" s="112"/>
      <c r="BK48" s="113"/>
      <c r="BL48" s="114"/>
      <c r="BM48" s="229"/>
      <c r="BN48" s="77"/>
      <c r="BO48" s="113"/>
      <c r="BP48" s="114"/>
      <c r="BQ48" s="229"/>
      <c r="BR48" s="77"/>
      <c r="BS48" s="112"/>
      <c r="BT48" s="112"/>
      <c r="BU48" s="113"/>
      <c r="BV48" s="125"/>
      <c r="BW48" s="126"/>
    </row>
    <row r="49" spans="1:75" s="84" customFormat="1" ht="12.75" customHeight="1" x14ac:dyDescent="0.2">
      <c r="A49" s="18">
        <v>26</v>
      </c>
      <c r="B49" s="271" t="s">
        <v>36</v>
      </c>
      <c r="C49" s="74" t="s">
        <v>871</v>
      </c>
      <c r="D49" s="19" t="s">
        <v>1219</v>
      </c>
      <c r="E49" s="75" t="s">
        <v>1220</v>
      </c>
      <c r="F49" s="76"/>
      <c r="G49" s="115">
        <f t="shared" si="4"/>
        <v>170.72106706947955</v>
      </c>
      <c r="H49" s="220">
        <f t="shared" si="5"/>
        <v>170.72106706947955</v>
      </c>
      <c r="I49" s="115">
        <f t="shared" si="6"/>
        <v>2</v>
      </c>
      <c r="J49" s="115">
        <f t="shared" si="7"/>
        <v>7</v>
      </c>
      <c r="K49" s="247"/>
      <c r="L49" s="77"/>
      <c r="M49" s="112"/>
      <c r="N49" s="112"/>
      <c r="O49" s="113"/>
      <c r="P49" s="125"/>
      <c r="Q49" s="229"/>
      <c r="R49" s="77"/>
      <c r="S49" s="112"/>
      <c r="T49" s="112"/>
      <c r="U49" s="113"/>
      <c r="V49" s="124"/>
      <c r="W49" s="229"/>
      <c r="X49" s="77" t="s">
        <v>60</v>
      </c>
      <c r="Y49" s="112">
        <v>10</v>
      </c>
      <c r="Z49" s="112" t="s">
        <v>24</v>
      </c>
      <c r="AA49" s="112">
        <v>8</v>
      </c>
      <c r="AB49" s="113">
        <v>9</v>
      </c>
      <c r="AC49" s="124">
        <v>104.25136886126124</v>
      </c>
      <c r="AD49" s="229"/>
      <c r="AE49" s="77" t="s">
        <v>36</v>
      </c>
      <c r="AF49" s="112">
        <v>11</v>
      </c>
      <c r="AG49" s="112" t="s">
        <v>24</v>
      </c>
      <c r="AH49" s="113">
        <v>9</v>
      </c>
      <c r="AI49" s="124">
        <v>66.469698208218304</v>
      </c>
      <c r="AJ49" s="229"/>
      <c r="AK49" s="77"/>
      <c r="AL49" s="112"/>
      <c r="AM49" s="112"/>
      <c r="AN49" s="113"/>
      <c r="AO49" s="124"/>
      <c r="AP49" s="229"/>
      <c r="AQ49" s="77"/>
      <c r="AR49" s="274"/>
      <c r="AS49" s="274"/>
      <c r="AT49" s="112"/>
      <c r="AU49" s="113"/>
      <c r="AV49" s="124"/>
      <c r="AW49" s="229"/>
      <c r="AX49" s="77"/>
      <c r="AY49" s="112"/>
      <c r="AZ49" s="112"/>
      <c r="BA49" s="112"/>
      <c r="BB49" s="112"/>
      <c r="BC49" s="112"/>
      <c r="BD49" s="113"/>
      <c r="BE49" s="114"/>
      <c r="BF49" s="229"/>
      <c r="BG49" s="77"/>
      <c r="BH49" s="112"/>
      <c r="BI49" s="112"/>
      <c r="BJ49" s="112"/>
      <c r="BK49" s="113"/>
      <c r="BL49" s="114"/>
      <c r="BM49" s="229"/>
      <c r="BN49" s="77"/>
      <c r="BO49" s="113"/>
      <c r="BP49" s="114"/>
      <c r="BQ49" s="229"/>
      <c r="BR49" s="77"/>
      <c r="BS49" s="112"/>
      <c r="BT49" s="112"/>
      <c r="BU49" s="113"/>
      <c r="BV49" s="125"/>
      <c r="BW49" s="126"/>
    </row>
    <row r="50" spans="1:75" s="84" customFormat="1" ht="12.75" customHeight="1" x14ac:dyDescent="0.2">
      <c r="A50" s="18">
        <v>27</v>
      </c>
      <c r="B50" s="271" t="s">
        <v>36</v>
      </c>
      <c r="C50" s="74" t="s">
        <v>1373</v>
      </c>
      <c r="D50" s="19" t="s">
        <v>1374</v>
      </c>
      <c r="E50" s="75" t="s">
        <v>1375</v>
      </c>
      <c r="F50" s="76"/>
      <c r="G50" s="115">
        <f t="shared" si="4"/>
        <v>0</v>
      </c>
      <c r="H50" s="220">
        <f t="shared" si="5"/>
        <v>159.7521306609799</v>
      </c>
      <c r="I50" s="115">
        <f t="shared" si="6"/>
        <v>1</v>
      </c>
      <c r="J50" s="115">
        <f t="shared" si="7"/>
        <v>4</v>
      </c>
      <c r="K50" s="247"/>
      <c r="L50" s="77"/>
      <c r="M50" s="112"/>
      <c r="N50" s="112"/>
      <c r="O50" s="113"/>
      <c r="P50" s="125"/>
      <c r="Q50" s="229"/>
      <c r="R50" s="77"/>
      <c r="S50" s="112"/>
      <c r="T50" s="112"/>
      <c r="U50" s="113"/>
      <c r="V50" s="124"/>
      <c r="W50" s="229"/>
      <c r="X50" s="77"/>
      <c r="Y50" s="112"/>
      <c r="Z50" s="112"/>
      <c r="AA50" s="112"/>
      <c r="AB50" s="113"/>
      <c r="AC50" s="124"/>
      <c r="AD50" s="229"/>
      <c r="AE50" s="77"/>
      <c r="AF50" s="112"/>
      <c r="AG50" s="112"/>
      <c r="AH50" s="113"/>
      <c r="AI50" s="124"/>
      <c r="AJ50" s="229"/>
      <c r="AK50" s="77"/>
      <c r="AL50" s="112"/>
      <c r="AM50" s="112"/>
      <c r="AN50" s="113"/>
      <c r="AO50" s="124"/>
      <c r="AP50" s="229"/>
      <c r="AQ50" s="77"/>
      <c r="AR50" s="274"/>
      <c r="AS50" s="274"/>
      <c r="AT50" s="112"/>
      <c r="AU50" s="113"/>
      <c r="AV50" s="124"/>
      <c r="AW50" s="229"/>
      <c r="AX50" s="77"/>
      <c r="AY50" s="112"/>
      <c r="AZ50" s="112"/>
      <c r="BA50" s="112"/>
      <c r="BB50" s="112"/>
      <c r="BC50" s="112"/>
      <c r="BD50" s="113"/>
      <c r="BE50" s="114"/>
      <c r="BF50" s="229"/>
      <c r="BG50" s="77" t="s">
        <v>36</v>
      </c>
      <c r="BH50" s="112">
        <v>7</v>
      </c>
      <c r="BI50" s="112">
        <v>5</v>
      </c>
      <c r="BJ50" s="112">
        <v>7</v>
      </c>
      <c r="BK50" s="113">
        <v>6</v>
      </c>
      <c r="BL50" s="114">
        <v>159.7521306609799</v>
      </c>
      <c r="BM50" s="229"/>
      <c r="BN50" s="77"/>
      <c r="BO50" s="113"/>
      <c r="BP50" s="114"/>
      <c r="BQ50" s="229"/>
      <c r="BR50" s="77"/>
      <c r="BS50" s="112"/>
      <c r="BT50" s="112"/>
      <c r="BU50" s="113"/>
      <c r="BV50" s="125"/>
      <c r="BW50" s="126"/>
    </row>
    <row r="51" spans="1:75" s="84" customFormat="1" ht="12.75" customHeight="1" x14ac:dyDescent="0.2">
      <c r="A51" s="18">
        <v>28</v>
      </c>
      <c r="B51" s="271" t="s">
        <v>36</v>
      </c>
      <c r="C51" s="74" t="s">
        <v>1521</v>
      </c>
      <c r="D51" s="19" t="s">
        <v>1522</v>
      </c>
      <c r="E51" s="75" t="s">
        <v>1523</v>
      </c>
      <c r="F51" s="76"/>
      <c r="G51" s="115">
        <f t="shared" si="4"/>
        <v>0</v>
      </c>
      <c r="H51" s="220">
        <f t="shared" si="5"/>
        <v>147.69987279362624</v>
      </c>
      <c r="I51" s="115">
        <f t="shared" si="6"/>
        <v>1</v>
      </c>
      <c r="J51" s="115">
        <f t="shared" si="7"/>
        <v>3</v>
      </c>
      <c r="K51" s="247"/>
      <c r="L51" s="77"/>
      <c r="M51" s="112"/>
      <c r="N51" s="112"/>
      <c r="O51" s="113"/>
      <c r="P51" s="125"/>
      <c r="Q51" s="229"/>
      <c r="R51" s="77"/>
      <c r="S51" s="112"/>
      <c r="T51" s="112"/>
      <c r="U51" s="113"/>
      <c r="V51" s="124"/>
      <c r="W51" s="229"/>
      <c r="X51" s="77"/>
      <c r="Y51" s="112"/>
      <c r="Z51" s="112"/>
      <c r="AA51" s="112"/>
      <c r="AB51" s="113"/>
      <c r="AC51" s="124"/>
      <c r="AD51" s="229"/>
      <c r="AE51" s="77"/>
      <c r="AF51" s="112"/>
      <c r="AG51" s="112"/>
      <c r="AH51" s="113"/>
      <c r="AI51" s="124"/>
      <c r="AJ51" s="229"/>
      <c r="AK51" s="77"/>
      <c r="AL51" s="112"/>
      <c r="AM51" s="112"/>
      <c r="AN51" s="113"/>
      <c r="AO51" s="124"/>
      <c r="AP51" s="229"/>
      <c r="AQ51" s="77"/>
      <c r="AR51" s="274"/>
      <c r="AS51" s="274"/>
      <c r="AT51" s="112"/>
      <c r="AU51" s="113"/>
      <c r="AV51" s="124"/>
      <c r="AW51" s="229"/>
      <c r="AX51" s="77"/>
      <c r="AY51" s="112"/>
      <c r="AZ51" s="112"/>
      <c r="BA51" s="112"/>
      <c r="BB51" s="112"/>
      <c r="BC51" s="112"/>
      <c r="BD51" s="113"/>
      <c r="BE51" s="114"/>
      <c r="BF51" s="229"/>
      <c r="BG51" s="77"/>
      <c r="BH51" s="112"/>
      <c r="BI51" s="112"/>
      <c r="BJ51" s="112"/>
      <c r="BK51" s="113"/>
      <c r="BL51" s="114"/>
      <c r="BM51" s="229"/>
      <c r="BN51" s="77"/>
      <c r="BO51" s="113"/>
      <c r="BP51" s="114"/>
      <c r="BQ51" s="229"/>
      <c r="BR51" s="77" t="s">
        <v>1006</v>
      </c>
      <c r="BS51" s="112" t="s">
        <v>205</v>
      </c>
      <c r="BT51" s="112" t="s">
        <v>205</v>
      </c>
      <c r="BU51" s="113" t="s">
        <v>204</v>
      </c>
      <c r="BV51" s="125">
        <v>147.69987279362624</v>
      </c>
      <c r="BW51" s="126"/>
    </row>
    <row r="52" spans="1:75" s="84" customFormat="1" ht="12.75" customHeight="1" x14ac:dyDescent="0.2">
      <c r="A52" s="18">
        <v>29</v>
      </c>
      <c r="B52" s="271" t="s">
        <v>36</v>
      </c>
      <c r="C52" s="74" t="s">
        <v>861</v>
      </c>
      <c r="D52" s="19" t="s">
        <v>1209</v>
      </c>
      <c r="E52" s="75" t="s">
        <v>1210</v>
      </c>
      <c r="F52" s="76"/>
      <c r="G52" s="115">
        <f t="shared" si="4"/>
        <v>143.2282564356569</v>
      </c>
      <c r="H52" s="220">
        <f t="shared" si="5"/>
        <v>143.2282564356569</v>
      </c>
      <c r="I52" s="115">
        <f t="shared" si="6"/>
        <v>1</v>
      </c>
      <c r="J52" s="115">
        <f t="shared" si="7"/>
        <v>4</v>
      </c>
      <c r="K52" s="247"/>
      <c r="L52" s="77"/>
      <c r="M52" s="112"/>
      <c r="N52" s="112"/>
      <c r="O52" s="113"/>
      <c r="P52" s="125"/>
      <c r="Q52" s="229"/>
      <c r="R52" s="77"/>
      <c r="S52" s="112"/>
      <c r="T52" s="112"/>
      <c r="U52" s="113"/>
      <c r="V52" s="124"/>
      <c r="W52" s="229"/>
      <c r="X52" s="77" t="s">
        <v>60</v>
      </c>
      <c r="Y52" s="112">
        <v>10</v>
      </c>
      <c r="Z52" s="112">
        <v>6</v>
      </c>
      <c r="AA52" s="112">
        <v>7</v>
      </c>
      <c r="AB52" s="113" t="s">
        <v>25</v>
      </c>
      <c r="AC52" s="124">
        <v>143.2282564356569</v>
      </c>
      <c r="AD52" s="229"/>
      <c r="AE52" s="77"/>
      <c r="AF52" s="112"/>
      <c r="AG52" s="112"/>
      <c r="AH52" s="113"/>
      <c r="AI52" s="124"/>
      <c r="AJ52" s="229"/>
      <c r="AK52" s="77"/>
      <c r="AL52" s="112"/>
      <c r="AM52" s="112"/>
      <c r="AN52" s="113"/>
      <c r="AO52" s="124"/>
      <c r="AP52" s="229"/>
      <c r="AQ52" s="77"/>
      <c r="AR52" s="274"/>
      <c r="AS52" s="274"/>
      <c r="AT52" s="112"/>
      <c r="AU52" s="113"/>
      <c r="AV52" s="124"/>
      <c r="AW52" s="229"/>
      <c r="AX52" s="77"/>
      <c r="AY52" s="112"/>
      <c r="AZ52" s="112"/>
      <c r="BA52" s="112"/>
      <c r="BB52" s="112"/>
      <c r="BC52" s="112"/>
      <c r="BD52" s="113"/>
      <c r="BE52" s="114"/>
      <c r="BF52" s="229"/>
      <c r="BG52" s="77"/>
      <c r="BH52" s="112"/>
      <c r="BI52" s="112"/>
      <c r="BJ52" s="112"/>
      <c r="BK52" s="113"/>
      <c r="BL52" s="114"/>
      <c r="BM52" s="229"/>
      <c r="BN52" s="77"/>
      <c r="BO52" s="113"/>
      <c r="BP52" s="114"/>
      <c r="BQ52" s="229"/>
      <c r="BR52" s="77"/>
      <c r="BS52" s="112"/>
      <c r="BT52" s="112"/>
      <c r="BU52" s="113"/>
      <c r="BV52" s="125"/>
      <c r="BW52" s="126"/>
    </row>
    <row r="53" spans="1:75" s="84" customFormat="1" ht="12.75" customHeight="1" x14ac:dyDescent="0.2">
      <c r="A53" s="18">
        <v>30</v>
      </c>
      <c r="B53" s="271" t="s">
        <v>36</v>
      </c>
      <c r="C53" s="74" t="s">
        <v>1067</v>
      </c>
      <c r="D53" s="19" t="s">
        <v>1263</v>
      </c>
      <c r="E53" s="75" t="s">
        <v>1264</v>
      </c>
      <c r="F53" s="76"/>
      <c r="G53" s="115">
        <f t="shared" si="4"/>
        <v>133.74401850394088</v>
      </c>
      <c r="H53" s="220">
        <f t="shared" si="5"/>
        <v>133.74401850394088</v>
      </c>
      <c r="I53" s="115">
        <f t="shared" si="6"/>
        <v>1</v>
      </c>
      <c r="J53" s="115">
        <f t="shared" si="7"/>
        <v>3</v>
      </c>
      <c r="K53" s="247"/>
      <c r="L53" s="77"/>
      <c r="M53" s="112"/>
      <c r="N53" s="112"/>
      <c r="O53" s="113"/>
      <c r="P53" s="125"/>
      <c r="Q53" s="229"/>
      <c r="R53" s="77"/>
      <c r="S53" s="112"/>
      <c r="T53" s="112"/>
      <c r="U53" s="113"/>
      <c r="V53" s="124"/>
      <c r="W53" s="229"/>
      <c r="X53" s="77"/>
      <c r="Y53" s="112"/>
      <c r="Z53" s="112"/>
      <c r="AA53" s="112"/>
      <c r="AB53" s="113"/>
      <c r="AC53" s="124"/>
      <c r="AD53" s="229"/>
      <c r="AE53" s="77"/>
      <c r="AF53" s="112"/>
      <c r="AG53" s="112"/>
      <c r="AH53" s="113"/>
      <c r="AI53" s="124"/>
      <c r="AJ53" s="229"/>
      <c r="AK53" s="77" t="s">
        <v>36</v>
      </c>
      <c r="AL53" s="112" t="s">
        <v>24</v>
      </c>
      <c r="AM53" s="112">
        <v>4</v>
      </c>
      <c r="AN53" s="113">
        <v>5</v>
      </c>
      <c r="AO53" s="124">
        <v>133.74401850394088</v>
      </c>
      <c r="AP53" s="229"/>
      <c r="AQ53" s="77"/>
      <c r="AR53" s="274"/>
      <c r="AS53" s="274"/>
      <c r="AT53" s="112"/>
      <c r="AU53" s="113"/>
      <c r="AV53" s="124"/>
      <c r="AW53" s="229"/>
      <c r="AX53" s="77"/>
      <c r="AY53" s="112"/>
      <c r="AZ53" s="112"/>
      <c r="BA53" s="112"/>
      <c r="BB53" s="112"/>
      <c r="BC53" s="112"/>
      <c r="BD53" s="113"/>
      <c r="BE53" s="114"/>
      <c r="BF53" s="229"/>
      <c r="BG53" s="77"/>
      <c r="BH53" s="112"/>
      <c r="BI53" s="112"/>
      <c r="BJ53" s="112"/>
      <c r="BK53" s="113"/>
      <c r="BL53" s="114"/>
      <c r="BM53" s="229"/>
      <c r="BN53" s="77"/>
      <c r="BO53" s="113"/>
      <c r="BP53" s="114"/>
      <c r="BQ53" s="229"/>
      <c r="BR53" s="77"/>
      <c r="BS53" s="112"/>
      <c r="BT53" s="112"/>
      <c r="BU53" s="113"/>
      <c r="BV53" s="125"/>
      <c r="BW53" s="126"/>
    </row>
    <row r="54" spans="1:75" s="84" customFormat="1" ht="12.75" customHeight="1" x14ac:dyDescent="0.2">
      <c r="A54" s="18">
        <v>31</v>
      </c>
      <c r="B54" s="271" t="s">
        <v>36</v>
      </c>
      <c r="C54" s="74" t="s">
        <v>418</v>
      </c>
      <c r="D54" s="19" t="s">
        <v>427</v>
      </c>
      <c r="E54" s="75" t="s">
        <v>428</v>
      </c>
      <c r="F54" s="76"/>
      <c r="G54" s="115">
        <f t="shared" si="4"/>
        <v>0</v>
      </c>
      <c r="H54" s="220">
        <f t="shared" si="5"/>
        <v>132.24585733506873</v>
      </c>
      <c r="I54" s="115">
        <f t="shared" si="6"/>
        <v>1</v>
      </c>
      <c r="J54" s="115">
        <f t="shared" si="7"/>
        <v>3</v>
      </c>
      <c r="K54" s="247"/>
      <c r="L54" s="77"/>
      <c r="M54" s="112"/>
      <c r="N54" s="112"/>
      <c r="O54" s="113"/>
      <c r="P54" s="125"/>
      <c r="Q54" s="229"/>
      <c r="R54" s="77"/>
      <c r="S54" s="112"/>
      <c r="T54" s="112"/>
      <c r="U54" s="113"/>
      <c r="V54" s="124"/>
      <c r="W54" s="229"/>
      <c r="X54" s="77"/>
      <c r="Y54" s="112"/>
      <c r="Z54" s="112"/>
      <c r="AA54" s="112"/>
      <c r="AB54" s="113"/>
      <c r="AC54" s="124"/>
      <c r="AD54" s="229"/>
      <c r="AE54" s="77"/>
      <c r="AF54" s="112"/>
      <c r="AG54" s="112"/>
      <c r="AH54" s="113"/>
      <c r="AI54" s="124"/>
      <c r="AJ54" s="229"/>
      <c r="AK54" s="77"/>
      <c r="AL54" s="112"/>
      <c r="AM54" s="112"/>
      <c r="AN54" s="113"/>
      <c r="AO54" s="124"/>
      <c r="AP54" s="229"/>
      <c r="AQ54" s="77"/>
      <c r="AR54" s="274"/>
      <c r="AS54" s="274"/>
      <c r="AT54" s="112"/>
      <c r="AU54" s="113"/>
      <c r="AV54" s="124"/>
      <c r="AW54" s="229"/>
      <c r="AX54" s="77"/>
      <c r="AY54" s="112"/>
      <c r="AZ54" s="112"/>
      <c r="BA54" s="112"/>
      <c r="BB54" s="112"/>
      <c r="BC54" s="112"/>
      <c r="BD54" s="113"/>
      <c r="BE54" s="114"/>
      <c r="BF54" s="229"/>
      <c r="BG54" s="77"/>
      <c r="BH54" s="112"/>
      <c r="BI54" s="112"/>
      <c r="BJ54" s="112"/>
      <c r="BK54" s="113"/>
      <c r="BL54" s="114"/>
      <c r="BM54" s="229"/>
      <c r="BN54" s="77"/>
      <c r="BO54" s="113"/>
      <c r="BP54" s="114"/>
      <c r="BQ54" s="229"/>
      <c r="BR54" s="77" t="s">
        <v>60</v>
      </c>
      <c r="BS54" s="112" t="s">
        <v>204</v>
      </c>
      <c r="BT54" s="112" t="s">
        <v>204</v>
      </c>
      <c r="BU54" s="113" t="s">
        <v>205</v>
      </c>
      <c r="BV54" s="125">
        <v>132.24585733506873</v>
      </c>
      <c r="BW54" s="126"/>
    </row>
    <row r="55" spans="1:75" s="84" customFormat="1" ht="12.75" customHeight="1" x14ac:dyDescent="0.2">
      <c r="A55" s="18">
        <v>32</v>
      </c>
      <c r="B55" s="271" t="s">
        <v>36</v>
      </c>
      <c r="C55" s="74" t="s">
        <v>337</v>
      </c>
      <c r="D55" s="19" t="s">
        <v>345</v>
      </c>
      <c r="E55" s="75" t="s">
        <v>347</v>
      </c>
      <c r="F55" s="76"/>
      <c r="G55" s="115">
        <f t="shared" si="4"/>
        <v>130.45109713208339</v>
      </c>
      <c r="H55" s="220">
        <f t="shared" si="5"/>
        <v>130.45109713208339</v>
      </c>
      <c r="I55" s="115">
        <f t="shared" si="6"/>
        <v>1</v>
      </c>
      <c r="J55" s="115">
        <f t="shared" si="7"/>
        <v>4</v>
      </c>
      <c r="K55" s="247"/>
      <c r="L55" s="77"/>
      <c r="M55" s="112"/>
      <c r="N55" s="112"/>
      <c r="O55" s="113"/>
      <c r="P55" s="125"/>
      <c r="Q55" s="229"/>
      <c r="R55" s="77"/>
      <c r="S55" s="112"/>
      <c r="T55" s="112"/>
      <c r="U55" s="113"/>
      <c r="V55" s="124"/>
      <c r="W55" s="229"/>
      <c r="X55" s="77"/>
      <c r="Y55" s="112"/>
      <c r="Z55" s="112"/>
      <c r="AA55" s="112"/>
      <c r="AB55" s="113"/>
      <c r="AC55" s="124"/>
      <c r="AD55" s="229"/>
      <c r="AE55" s="77"/>
      <c r="AF55" s="112"/>
      <c r="AG55" s="112"/>
      <c r="AH55" s="113"/>
      <c r="AI55" s="124"/>
      <c r="AJ55" s="229"/>
      <c r="AK55" s="77"/>
      <c r="AL55" s="112"/>
      <c r="AM55" s="112"/>
      <c r="AN55" s="113"/>
      <c r="AO55" s="124"/>
      <c r="AP55" s="229"/>
      <c r="AQ55" s="77" t="s">
        <v>334</v>
      </c>
      <c r="AR55" s="274" t="s">
        <v>24</v>
      </c>
      <c r="AS55" s="274">
        <v>8</v>
      </c>
      <c r="AT55" s="112">
        <v>7</v>
      </c>
      <c r="AU55" s="113">
        <v>4</v>
      </c>
      <c r="AV55" s="124">
        <v>130.45109713208339</v>
      </c>
      <c r="AW55" s="229"/>
      <c r="AX55" s="77"/>
      <c r="AY55" s="112"/>
      <c r="AZ55" s="112"/>
      <c r="BA55" s="112"/>
      <c r="BB55" s="112"/>
      <c r="BC55" s="112"/>
      <c r="BD55" s="113"/>
      <c r="BE55" s="114"/>
      <c r="BF55" s="229"/>
      <c r="BG55" s="77"/>
      <c r="BH55" s="112"/>
      <c r="BI55" s="112"/>
      <c r="BJ55" s="112"/>
      <c r="BK55" s="113"/>
      <c r="BL55" s="114"/>
      <c r="BM55" s="229"/>
      <c r="BN55" s="77"/>
      <c r="BO55" s="113"/>
      <c r="BP55" s="114"/>
      <c r="BQ55" s="229"/>
      <c r="BR55" s="77"/>
      <c r="BS55" s="112"/>
      <c r="BT55" s="112"/>
      <c r="BU55" s="113"/>
      <c r="BV55" s="125"/>
      <c r="BW55" s="126"/>
    </row>
    <row r="56" spans="1:75" s="84" customFormat="1" ht="12.75" customHeight="1" x14ac:dyDescent="0.2">
      <c r="A56" s="18">
        <v>33</v>
      </c>
      <c r="B56" s="271" t="s">
        <v>36</v>
      </c>
      <c r="C56" s="74" t="s">
        <v>1543</v>
      </c>
      <c r="D56" s="19" t="s">
        <v>1544</v>
      </c>
      <c r="E56" s="75" t="s">
        <v>1545</v>
      </c>
      <c r="F56" s="76"/>
      <c r="G56" s="115">
        <f t="shared" si="4"/>
        <v>0</v>
      </c>
      <c r="H56" s="220">
        <f t="shared" si="5"/>
        <v>114.00108074697322</v>
      </c>
      <c r="I56" s="115">
        <f t="shared" si="6"/>
        <v>1</v>
      </c>
      <c r="J56" s="115">
        <f t="shared" si="7"/>
        <v>3</v>
      </c>
      <c r="K56" s="247"/>
      <c r="L56" s="77"/>
      <c r="M56" s="112"/>
      <c r="N56" s="112"/>
      <c r="O56" s="113"/>
      <c r="P56" s="125"/>
      <c r="Q56" s="229"/>
      <c r="R56" s="77"/>
      <c r="S56" s="112"/>
      <c r="T56" s="112"/>
      <c r="U56" s="113"/>
      <c r="V56" s="124"/>
      <c r="W56" s="229"/>
      <c r="X56" s="77"/>
      <c r="Y56" s="112"/>
      <c r="Z56" s="112"/>
      <c r="AA56" s="112"/>
      <c r="AB56" s="113"/>
      <c r="AC56" s="124"/>
      <c r="AD56" s="229"/>
      <c r="AE56" s="77"/>
      <c r="AF56" s="112"/>
      <c r="AG56" s="112"/>
      <c r="AH56" s="113"/>
      <c r="AI56" s="124"/>
      <c r="AJ56" s="229"/>
      <c r="AK56" s="77"/>
      <c r="AL56" s="112"/>
      <c r="AM56" s="112"/>
      <c r="AN56" s="113"/>
      <c r="AO56" s="124"/>
      <c r="AP56" s="229"/>
      <c r="AQ56" s="77"/>
      <c r="AR56" s="274"/>
      <c r="AS56" s="274"/>
      <c r="AT56" s="112"/>
      <c r="AU56" s="113"/>
      <c r="AV56" s="124"/>
      <c r="AW56" s="229"/>
      <c r="AX56" s="77"/>
      <c r="AY56" s="112"/>
      <c r="AZ56" s="112"/>
      <c r="BA56" s="112"/>
      <c r="BB56" s="112"/>
      <c r="BC56" s="112"/>
      <c r="BD56" s="113"/>
      <c r="BE56" s="114"/>
      <c r="BF56" s="229"/>
      <c r="BG56" s="77"/>
      <c r="BH56" s="112"/>
      <c r="BI56" s="112"/>
      <c r="BJ56" s="112"/>
      <c r="BK56" s="113"/>
      <c r="BL56" s="114"/>
      <c r="BM56" s="229"/>
      <c r="BN56" s="77"/>
      <c r="BO56" s="113"/>
      <c r="BP56" s="114"/>
      <c r="BQ56" s="229"/>
      <c r="BR56" s="77" t="s">
        <v>60</v>
      </c>
      <c r="BS56" s="112" t="s">
        <v>205</v>
      </c>
      <c r="BT56" s="112" t="s">
        <v>205</v>
      </c>
      <c r="BU56" s="113" t="s">
        <v>204</v>
      </c>
      <c r="BV56" s="125">
        <v>114.00108074697322</v>
      </c>
      <c r="BW56" s="126"/>
    </row>
    <row r="57" spans="1:75" s="84" customFormat="1" ht="12.75" customHeight="1" x14ac:dyDescent="0.2">
      <c r="A57" s="18">
        <v>34</v>
      </c>
      <c r="B57" s="271" t="s">
        <v>36</v>
      </c>
      <c r="C57" s="74" t="s">
        <v>1008</v>
      </c>
      <c r="D57" s="19" t="s">
        <v>1254</v>
      </c>
      <c r="E57" s="75" t="s">
        <v>1255</v>
      </c>
      <c r="F57" s="76"/>
      <c r="G57" s="115">
        <f t="shared" si="4"/>
        <v>112.76362525516529</v>
      </c>
      <c r="H57" s="220">
        <f t="shared" si="5"/>
        <v>112.76362525516529</v>
      </c>
      <c r="I57" s="115">
        <f t="shared" si="6"/>
        <v>2</v>
      </c>
      <c r="J57" s="115">
        <f t="shared" si="7"/>
        <v>9</v>
      </c>
      <c r="K57" s="247"/>
      <c r="L57" s="77"/>
      <c r="M57" s="112"/>
      <c r="N57" s="112"/>
      <c r="O57" s="113"/>
      <c r="P57" s="125"/>
      <c r="Q57" s="229"/>
      <c r="R57" s="77"/>
      <c r="S57" s="112"/>
      <c r="T57" s="112"/>
      <c r="U57" s="113"/>
      <c r="V57" s="124"/>
      <c r="W57" s="229"/>
      <c r="X57" s="77"/>
      <c r="Y57" s="112"/>
      <c r="Z57" s="112"/>
      <c r="AA57" s="112"/>
      <c r="AB57" s="113"/>
      <c r="AC57" s="124"/>
      <c r="AD57" s="229"/>
      <c r="AE57" s="77" t="s">
        <v>1006</v>
      </c>
      <c r="AF57" s="112" t="s">
        <v>24</v>
      </c>
      <c r="AG57" s="112">
        <v>5</v>
      </c>
      <c r="AH57" s="113">
        <v>4</v>
      </c>
      <c r="AI57" s="124">
        <v>112.76362525516529</v>
      </c>
      <c r="AJ57" s="229"/>
      <c r="AK57" s="77"/>
      <c r="AL57" s="112"/>
      <c r="AM57" s="112"/>
      <c r="AN57" s="113"/>
      <c r="AO57" s="124"/>
      <c r="AP57" s="229"/>
      <c r="AQ57" s="77"/>
      <c r="AR57" s="274"/>
      <c r="AS57" s="274"/>
      <c r="AT57" s="112"/>
      <c r="AU57" s="113"/>
      <c r="AV57" s="124"/>
      <c r="AW57" s="229"/>
      <c r="AX57" s="77" t="s">
        <v>1285</v>
      </c>
      <c r="AY57" s="112" t="s">
        <v>25</v>
      </c>
      <c r="AZ57" s="112" t="s">
        <v>25</v>
      </c>
      <c r="BA57" s="112" t="s">
        <v>25</v>
      </c>
      <c r="BB57" s="112" t="s">
        <v>25</v>
      </c>
      <c r="BC57" s="112" t="s">
        <v>25</v>
      </c>
      <c r="BD57" s="113" t="s">
        <v>25</v>
      </c>
      <c r="BE57" s="114">
        <v>0</v>
      </c>
      <c r="BF57" s="229"/>
      <c r="BG57" s="77"/>
      <c r="BH57" s="112"/>
      <c r="BI57" s="112"/>
      <c r="BJ57" s="112"/>
      <c r="BK57" s="113"/>
      <c r="BL57" s="114"/>
      <c r="BM57" s="229"/>
      <c r="BN57" s="77"/>
      <c r="BO57" s="113"/>
      <c r="BP57" s="114"/>
      <c r="BQ57" s="229"/>
      <c r="BR57" s="77"/>
      <c r="BS57" s="112"/>
      <c r="BT57" s="112"/>
      <c r="BU57" s="113"/>
      <c r="BV57" s="125"/>
      <c r="BW57" s="126"/>
    </row>
    <row r="58" spans="1:75" s="84" customFormat="1" ht="12.75" customHeight="1" x14ac:dyDescent="0.2">
      <c r="A58" s="18">
        <v>35</v>
      </c>
      <c r="B58" s="271" t="s">
        <v>36</v>
      </c>
      <c r="C58" s="74" t="s">
        <v>1348</v>
      </c>
      <c r="D58" s="19" t="s">
        <v>1349</v>
      </c>
      <c r="E58" s="75" t="s">
        <v>1350</v>
      </c>
      <c r="F58" s="76"/>
      <c r="G58" s="115">
        <f t="shared" si="4"/>
        <v>0</v>
      </c>
      <c r="H58" s="220">
        <f t="shared" si="5"/>
        <v>100</v>
      </c>
      <c r="I58" s="115">
        <f t="shared" si="6"/>
        <v>1</v>
      </c>
      <c r="J58" s="115">
        <f t="shared" si="7"/>
        <v>4</v>
      </c>
      <c r="K58" s="247"/>
      <c r="L58" s="77"/>
      <c r="M58" s="112"/>
      <c r="N58" s="112"/>
      <c r="O58" s="113"/>
      <c r="P58" s="125"/>
      <c r="Q58" s="229"/>
      <c r="R58" s="77"/>
      <c r="S58" s="112"/>
      <c r="T58" s="112"/>
      <c r="U58" s="113"/>
      <c r="V58" s="124"/>
      <c r="W58" s="229"/>
      <c r="X58" s="77"/>
      <c r="Y58" s="112"/>
      <c r="Z58" s="112"/>
      <c r="AA58" s="112"/>
      <c r="AB58" s="113"/>
      <c r="AC58" s="124"/>
      <c r="AD58" s="229"/>
      <c r="AE58" s="77"/>
      <c r="AF58" s="112"/>
      <c r="AG58" s="112"/>
      <c r="AH58" s="113"/>
      <c r="AI58" s="124"/>
      <c r="AJ58" s="229"/>
      <c r="AK58" s="77"/>
      <c r="AL58" s="112"/>
      <c r="AM58" s="112"/>
      <c r="AN58" s="113"/>
      <c r="AO58" s="124"/>
      <c r="AP58" s="229"/>
      <c r="AQ58" s="77"/>
      <c r="AR58" s="274"/>
      <c r="AS58" s="274"/>
      <c r="AT58" s="112"/>
      <c r="AU58" s="113"/>
      <c r="AV58" s="124"/>
      <c r="AW58" s="229"/>
      <c r="AX58" s="77"/>
      <c r="AY58" s="112"/>
      <c r="AZ58" s="112"/>
      <c r="BA58" s="112"/>
      <c r="BB58" s="112"/>
      <c r="BC58" s="112"/>
      <c r="BD58" s="113"/>
      <c r="BE58" s="114"/>
      <c r="BF58" s="229"/>
      <c r="BG58" s="77" t="s">
        <v>549</v>
      </c>
      <c r="BH58" s="112">
        <v>4</v>
      </c>
      <c r="BI58" s="112">
        <v>4</v>
      </c>
      <c r="BJ58" s="112">
        <v>4</v>
      </c>
      <c r="BK58" s="113">
        <v>4</v>
      </c>
      <c r="BL58" s="114">
        <v>100</v>
      </c>
      <c r="BM58" s="229"/>
      <c r="BN58" s="77"/>
      <c r="BO58" s="113"/>
      <c r="BP58" s="114"/>
      <c r="BQ58" s="229"/>
      <c r="BR58" s="77"/>
      <c r="BS58" s="112"/>
      <c r="BT58" s="112"/>
      <c r="BU58" s="113"/>
      <c r="BV58" s="125"/>
      <c r="BW58" s="126"/>
    </row>
    <row r="59" spans="1:75" s="84" customFormat="1" ht="12.75" customHeight="1" x14ac:dyDescent="0.2">
      <c r="A59" s="18">
        <v>36</v>
      </c>
      <c r="B59" s="271" t="s">
        <v>36</v>
      </c>
      <c r="C59" s="74" t="s">
        <v>1070</v>
      </c>
      <c r="D59" s="19" t="s">
        <v>1266</v>
      </c>
      <c r="E59" s="75" t="s">
        <v>1267</v>
      </c>
      <c r="F59" s="76"/>
      <c r="G59" s="115">
        <f t="shared" si="4"/>
        <v>78.123250391632752</v>
      </c>
      <c r="H59" s="220">
        <f t="shared" si="5"/>
        <v>78.123250391632752</v>
      </c>
      <c r="I59" s="115">
        <f t="shared" si="6"/>
        <v>1</v>
      </c>
      <c r="J59" s="115">
        <f t="shared" si="7"/>
        <v>3</v>
      </c>
      <c r="K59" s="247"/>
      <c r="L59" s="77"/>
      <c r="M59" s="112"/>
      <c r="N59" s="112"/>
      <c r="O59" s="113"/>
      <c r="P59" s="125"/>
      <c r="Q59" s="229"/>
      <c r="R59" s="77"/>
      <c r="S59" s="112"/>
      <c r="T59" s="112"/>
      <c r="U59" s="113"/>
      <c r="V59" s="124"/>
      <c r="W59" s="229"/>
      <c r="X59" s="77"/>
      <c r="Y59" s="112"/>
      <c r="Z59" s="112"/>
      <c r="AA59" s="112"/>
      <c r="AB59" s="113"/>
      <c r="AC59" s="124"/>
      <c r="AD59" s="229"/>
      <c r="AE59" s="77"/>
      <c r="AF59" s="112"/>
      <c r="AG59" s="112"/>
      <c r="AH59" s="113"/>
      <c r="AI59" s="124"/>
      <c r="AJ59" s="229"/>
      <c r="AK59" s="77" t="s">
        <v>36</v>
      </c>
      <c r="AL59" s="112" t="s">
        <v>24</v>
      </c>
      <c r="AM59" s="112">
        <v>6</v>
      </c>
      <c r="AN59" s="113">
        <v>6</v>
      </c>
      <c r="AO59" s="124">
        <v>78.123250391632752</v>
      </c>
      <c r="AP59" s="229"/>
      <c r="AQ59" s="77"/>
      <c r="AR59" s="274"/>
      <c r="AS59" s="274"/>
      <c r="AT59" s="112"/>
      <c r="AU59" s="113"/>
      <c r="AV59" s="124"/>
      <c r="AW59" s="229"/>
      <c r="AX59" s="77"/>
      <c r="AY59" s="112"/>
      <c r="AZ59" s="112"/>
      <c r="BA59" s="112"/>
      <c r="BB59" s="112"/>
      <c r="BC59" s="112"/>
      <c r="BD59" s="113"/>
      <c r="BE59" s="114"/>
      <c r="BF59" s="229"/>
      <c r="BG59" s="77"/>
      <c r="BH59" s="112"/>
      <c r="BI59" s="112"/>
      <c r="BJ59" s="112"/>
      <c r="BK59" s="113"/>
      <c r="BL59" s="114"/>
      <c r="BM59" s="229"/>
      <c r="BN59" s="77"/>
      <c r="BO59" s="113"/>
      <c r="BP59" s="114"/>
      <c r="BQ59" s="229"/>
      <c r="BR59" s="77"/>
      <c r="BS59" s="112"/>
      <c r="BT59" s="112"/>
      <c r="BU59" s="113"/>
      <c r="BV59" s="125"/>
      <c r="BW59" s="126"/>
    </row>
    <row r="60" spans="1:75" s="84" customFormat="1" ht="12.75" customHeight="1" x14ac:dyDescent="0.2">
      <c r="A60" s="18">
        <v>37</v>
      </c>
      <c r="B60" s="271" t="s">
        <v>36</v>
      </c>
      <c r="C60" s="74" t="s">
        <v>789</v>
      </c>
      <c r="D60" s="19" t="s">
        <v>1150</v>
      </c>
      <c r="E60" s="75" t="s">
        <v>1151</v>
      </c>
      <c r="F60" s="76"/>
      <c r="G60" s="115">
        <f t="shared" si="4"/>
        <v>60</v>
      </c>
      <c r="H60" s="220">
        <f t="shared" si="5"/>
        <v>60</v>
      </c>
      <c r="I60" s="115">
        <f t="shared" si="6"/>
        <v>1</v>
      </c>
      <c r="J60" s="115">
        <f t="shared" si="7"/>
        <v>3</v>
      </c>
      <c r="K60" s="247"/>
      <c r="L60" s="77"/>
      <c r="M60" s="112"/>
      <c r="N60" s="112"/>
      <c r="O60" s="113"/>
      <c r="P60" s="125"/>
      <c r="Q60" s="229"/>
      <c r="R60" s="77" t="s">
        <v>36</v>
      </c>
      <c r="S60" s="112">
        <v>5</v>
      </c>
      <c r="T60" s="112">
        <v>5</v>
      </c>
      <c r="U60" s="113" t="s">
        <v>24</v>
      </c>
      <c r="V60" s="124">
        <v>60</v>
      </c>
      <c r="W60" s="229"/>
      <c r="X60" s="77"/>
      <c r="Y60" s="112"/>
      <c r="Z60" s="112"/>
      <c r="AA60" s="112"/>
      <c r="AB60" s="113"/>
      <c r="AC60" s="124"/>
      <c r="AD60" s="229"/>
      <c r="AE60" s="77"/>
      <c r="AF60" s="112"/>
      <c r="AG60" s="112"/>
      <c r="AH60" s="113"/>
      <c r="AI60" s="124"/>
      <c r="AJ60" s="229"/>
      <c r="AK60" s="77"/>
      <c r="AL60" s="112"/>
      <c r="AM60" s="112"/>
      <c r="AN60" s="113"/>
      <c r="AO60" s="124"/>
      <c r="AP60" s="229"/>
      <c r="AQ60" s="77"/>
      <c r="AR60" s="274"/>
      <c r="AS60" s="274"/>
      <c r="AT60" s="112"/>
      <c r="AU60" s="113"/>
      <c r="AV60" s="124"/>
      <c r="AW60" s="229"/>
      <c r="AX60" s="77"/>
      <c r="AY60" s="112"/>
      <c r="AZ60" s="112"/>
      <c r="BA60" s="112"/>
      <c r="BB60" s="112"/>
      <c r="BC60" s="112"/>
      <c r="BD60" s="113"/>
      <c r="BE60" s="114"/>
      <c r="BF60" s="229"/>
      <c r="BG60" s="77"/>
      <c r="BH60" s="112"/>
      <c r="BI60" s="112"/>
      <c r="BJ60" s="112"/>
      <c r="BK60" s="113"/>
      <c r="BL60" s="114"/>
      <c r="BM60" s="229"/>
      <c r="BN60" s="77"/>
      <c r="BO60" s="113"/>
      <c r="BP60" s="114"/>
      <c r="BQ60" s="229"/>
      <c r="BR60" s="77"/>
      <c r="BS60" s="112"/>
      <c r="BT60" s="112"/>
      <c r="BU60" s="113"/>
      <c r="BV60" s="125"/>
      <c r="BW60" s="126"/>
    </row>
    <row r="61" spans="1:75" s="84" customFormat="1" ht="12.75" customHeight="1" x14ac:dyDescent="0.2">
      <c r="A61" s="18">
        <v>38</v>
      </c>
      <c r="B61" s="271" t="s">
        <v>36</v>
      </c>
      <c r="C61" s="74" t="s">
        <v>876</v>
      </c>
      <c r="D61" s="19" t="s">
        <v>1229</v>
      </c>
      <c r="E61" s="75" t="s">
        <v>1230</v>
      </c>
      <c r="F61" s="76"/>
      <c r="G61" s="115">
        <f t="shared" si="4"/>
        <v>36.363636363636367</v>
      </c>
      <c r="H61" s="220">
        <f t="shared" si="5"/>
        <v>36.363636363636367</v>
      </c>
      <c r="I61" s="115">
        <f t="shared" si="6"/>
        <v>1</v>
      </c>
      <c r="J61" s="115">
        <f t="shared" si="7"/>
        <v>4</v>
      </c>
      <c r="K61" s="247"/>
      <c r="L61" s="77"/>
      <c r="M61" s="112"/>
      <c r="N61" s="112"/>
      <c r="O61" s="113"/>
      <c r="P61" s="125"/>
      <c r="Q61" s="229"/>
      <c r="R61" s="77"/>
      <c r="S61" s="112"/>
      <c r="T61" s="112"/>
      <c r="U61" s="113"/>
      <c r="V61" s="124"/>
      <c r="W61" s="229"/>
      <c r="X61" s="77" t="s">
        <v>60</v>
      </c>
      <c r="Y61" s="112" t="s">
        <v>24</v>
      </c>
      <c r="Z61" s="112" t="s">
        <v>24</v>
      </c>
      <c r="AA61" s="112" t="s">
        <v>24</v>
      </c>
      <c r="AB61" s="113" t="s">
        <v>24</v>
      </c>
      <c r="AC61" s="124">
        <v>36.363636363636367</v>
      </c>
      <c r="AD61" s="229"/>
      <c r="AE61" s="77"/>
      <c r="AF61" s="112"/>
      <c r="AG61" s="112"/>
      <c r="AH61" s="113"/>
      <c r="AI61" s="124"/>
      <c r="AJ61" s="229"/>
      <c r="AK61" s="77"/>
      <c r="AL61" s="112"/>
      <c r="AM61" s="112"/>
      <c r="AN61" s="113"/>
      <c r="AO61" s="124"/>
      <c r="AP61" s="229"/>
      <c r="AQ61" s="77"/>
      <c r="AR61" s="274"/>
      <c r="AS61" s="274"/>
      <c r="AT61" s="112"/>
      <c r="AU61" s="113"/>
      <c r="AV61" s="124"/>
      <c r="AW61" s="229"/>
      <c r="AX61" s="77"/>
      <c r="AY61" s="112"/>
      <c r="AZ61" s="112"/>
      <c r="BA61" s="112"/>
      <c r="BB61" s="112"/>
      <c r="BC61" s="112"/>
      <c r="BD61" s="113"/>
      <c r="BE61" s="114"/>
      <c r="BF61" s="229"/>
      <c r="BG61" s="77"/>
      <c r="BH61" s="112"/>
      <c r="BI61" s="112"/>
      <c r="BJ61" s="112"/>
      <c r="BK61" s="113"/>
      <c r="BL61" s="114"/>
      <c r="BM61" s="229"/>
      <c r="BN61" s="77"/>
      <c r="BO61" s="113"/>
      <c r="BP61" s="114"/>
      <c r="BQ61" s="229"/>
      <c r="BR61" s="77"/>
      <c r="BS61" s="112"/>
      <c r="BT61" s="112"/>
      <c r="BU61" s="113"/>
      <c r="BV61" s="125"/>
      <c r="BW61" s="126"/>
    </row>
    <row r="62" spans="1:75" s="84" customFormat="1" ht="12.75" customHeight="1" x14ac:dyDescent="0.2">
      <c r="A62" s="18">
        <v>39</v>
      </c>
      <c r="B62" s="271" t="s">
        <v>36</v>
      </c>
      <c r="C62" s="74" t="s">
        <v>1378</v>
      </c>
      <c r="D62" s="19" t="s">
        <v>1379</v>
      </c>
      <c r="E62" s="75" t="s">
        <v>1380</v>
      </c>
      <c r="F62" s="76"/>
      <c r="G62" s="115">
        <f t="shared" si="4"/>
        <v>0</v>
      </c>
      <c r="H62" s="220">
        <f t="shared" si="5"/>
        <v>12.5</v>
      </c>
      <c r="I62" s="115">
        <f t="shared" si="6"/>
        <v>1</v>
      </c>
      <c r="J62" s="115">
        <f t="shared" si="7"/>
        <v>4</v>
      </c>
      <c r="K62" s="247"/>
      <c r="L62" s="77"/>
      <c r="M62" s="112"/>
      <c r="N62" s="112"/>
      <c r="O62" s="113"/>
      <c r="P62" s="125"/>
      <c r="Q62" s="229"/>
      <c r="R62" s="77"/>
      <c r="S62" s="112"/>
      <c r="T62" s="112"/>
      <c r="U62" s="113"/>
      <c r="V62" s="124"/>
      <c r="W62" s="229"/>
      <c r="X62" s="77"/>
      <c r="Y62" s="112"/>
      <c r="Z62" s="112"/>
      <c r="AA62" s="112"/>
      <c r="AB62" s="113"/>
      <c r="AC62" s="124"/>
      <c r="AD62" s="229"/>
      <c r="AE62" s="77"/>
      <c r="AF62" s="112"/>
      <c r="AG62" s="112"/>
      <c r="AH62" s="113"/>
      <c r="AI62" s="124"/>
      <c r="AJ62" s="229"/>
      <c r="AK62" s="77"/>
      <c r="AL62" s="112"/>
      <c r="AM62" s="112"/>
      <c r="AN62" s="113"/>
      <c r="AO62" s="124"/>
      <c r="AP62" s="229"/>
      <c r="AQ62" s="77"/>
      <c r="AR62" s="274"/>
      <c r="AS62" s="274"/>
      <c r="AT62" s="112"/>
      <c r="AU62" s="113"/>
      <c r="AV62" s="124"/>
      <c r="AW62" s="229"/>
      <c r="AX62" s="77"/>
      <c r="AY62" s="112"/>
      <c r="AZ62" s="112"/>
      <c r="BA62" s="112"/>
      <c r="BB62" s="112"/>
      <c r="BC62" s="112"/>
      <c r="BD62" s="113"/>
      <c r="BE62" s="114"/>
      <c r="BF62" s="229"/>
      <c r="BG62" s="77" t="s">
        <v>36</v>
      </c>
      <c r="BH62" s="112" t="s">
        <v>25</v>
      </c>
      <c r="BI62" s="112" t="s">
        <v>24</v>
      </c>
      <c r="BJ62" s="112" t="s">
        <v>25</v>
      </c>
      <c r="BK62" s="113" t="s">
        <v>25</v>
      </c>
      <c r="BL62" s="114">
        <v>12.5</v>
      </c>
      <c r="BM62" s="229"/>
      <c r="BN62" s="77"/>
      <c r="BO62" s="113"/>
      <c r="BP62" s="114"/>
      <c r="BQ62" s="229"/>
      <c r="BR62" s="77"/>
      <c r="BS62" s="112"/>
      <c r="BT62" s="112"/>
      <c r="BU62" s="113"/>
      <c r="BV62" s="125"/>
      <c r="BW62" s="126"/>
    </row>
    <row r="63" spans="1:75" s="84" customFormat="1" ht="12.75" customHeight="1" x14ac:dyDescent="0.2">
      <c r="A63" s="18">
        <v>1</v>
      </c>
      <c r="B63" s="273" t="s">
        <v>34</v>
      </c>
      <c r="C63" s="74" t="s">
        <v>796</v>
      </c>
      <c r="D63" s="19" t="s">
        <v>155</v>
      </c>
      <c r="E63" s="75" t="s">
        <v>1126</v>
      </c>
      <c r="F63" s="76"/>
      <c r="G63" s="115">
        <f t="shared" si="4"/>
        <v>1354.5674282858383</v>
      </c>
      <c r="H63" s="220">
        <f t="shared" si="5"/>
        <v>1643.7104237729293</v>
      </c>
      <c r="I63" s="115">
        <f t="shared" si="6"/>
        <v>7</v>
      </c>
      <c r="J63" s="115">
        <f t="shared" si="7"/>
        <v>21</v>
      </c>
      <c r="K63" s="247"/>
      <c r="L63" s="77"/>
      <c r="M63" s="112"/>
      <c r="N63" s="112"/>
      <c r="O63" s="113"/>
      <c r="P63" s="125"/>
      <c r="Q63" s="229"/>
      <c r="R63" s="77" t="s">
        <v>34</v>
      </c>
      <c r="S63" s="112">
        <v>2</v>
      </c>
      <c r="T63" s="112">
        <v>4</v>
      </c>
      <c r="U63" s="113">
        <v>1</v>
      </c>
      <c r="V63" s="124">
        <v>340.30899869919438</v>
      </c>
      <c r="W63" s="229"/>
      <c r="X63" s="77" t="s">
        <v>34</v>
      </c>
      <c r="Y63" s="112">
        <v>9</v>
      </c>
      <c r="Z63" s="112">
        <v>4</v>
      </c>
      <c r="AA63" s="112">
        <v>4</v>
      </c>
      <c r="AB63" s="113">
        <v>2</v>
      </c>
      <c r="AC63" s="124">
        <v>367.86662482156339</v>
      </c>
      <c r="AD63" s="229"/>
      <c r="AE63" s="77" t="s">
        <v>34</v>
      </c>
      <c r="AF63" s="112">
        <v>1</v>
      </c>
      <c r="AG63" s="112">
        <v>3</v>
      </c>
      <c r="AH63" s="113">
        <v>3</v>
      </c>
      <c r="AI63" s="124">
        <v>350.97980649948806</v>
      </c>
      <c r="AJ63" s="229"/>
      <c r="AK63" s="77" t="s">
        <v>34</v>
      </c>
      <c r="AL63" s="112">
        <v>2</v>
      </c>
      <c r="AM63" s="112">
        <v>2</v>
      </c>
      <c r="AN63" s="113">
        <v>5</v>
      </c>
      <c r="AO63" s="124">
        <v>295.4119982655925</v>
      </c>
      <c r="AP63" s="229"/>
      <c r="AQ63" s="77"/>
      <c r="AR63" s="274"/>
      <c r="AS63" s="274"/>
      <c r="AT63" s="112"/>
      <c r="AU63" s="113"/>
      <c r="AV63" s="124"/>
      <c r="AW63" s="229"/>
      <c r="AX63" s="77"/>
      <c r="AY63" s="112"/>
      <c r="AZ63" s="112"/>
      <c r="BA63" s="112"/>
      <c r="BB63" s="112"/>
      <c r="BC63" s="112"/>
      <c r="BD63" s="113"/>
      <c r="BE63" s="114"/>
      <c r="BF63" s="229"/>
      <c r="BG63" s="77" t="s">
        <v>34</v>
      </c>
      <c r="BH63" s="112">
        <v>7</v>
      </c>
      <c r="BI63" s="112">
        <v>8</v>
      </c>
      <c r="BJ63" s="112">
        <v>8</v>
      </c>
      <c r="BK63" s="113">
        <v>8</v>
      </c>
      <c r="BL63" s="114">
        <v>185.10559152759518</v>
      </c>
      <c r="BM63" s="229"/>
      <c r="BN63" s="77" t="s">
        <v>34</v>
      </c>
      <c r="BO63" s="113" t="s">
        <v>482</v>
      </c>
      <c r="BP63" s="114">
        <v>14.285714285714285</v>
      </c>
      <c r="BQ63" s="229"/>
      <c r="BR63" s="77" t="s">
        <v>34</v>
      </c>
      <c r="BS63" s="112" t="s">
        <v>205</v>
      </c>
      <c r="BT63" s="112" t="s">
        <v>206</v>
      </c>
      <c r="BU63" s="113">
        <v>10</v>
      </c>
      <c r="BV63" s="125">
        <v>89.751689673781485</v>
      </c>
      <c r="BW63" s="126"/>
    </row>
    <row r="64" spans="1:75" s="84" customFormat="1" ht="12.75" customHeight="1" x14ac:dyDescent="0.2">
      <c r="A64" s="18">
        <v>2</v>
      </c>
      <c r="B64" s="273" t="s">
        <v>34</v>
      </c>
      <c r="C64" s="74" t="s">
        <v>799</v>
      </c>
      <c r="D64" s="19" t="s">
        <v>516</v>
      </c>
      <c r="E64" s="75" t="s">
        <v>1127</v>
      </c>
      <c r="F64" s="76"/>
      <c r="G64" s="115">
        <f t="shared" si="4"/>
        <v>1181.6850457101732</v>
      </c>
      <c r="H64" s="220">
        <f t="shared" si="5"/>
        <v>1588.8500021856898</v>
      </c>
      <c r="I64" s="115">
        <f t="shared" si="6"/>
        <v>7</v>
      </c>
      <c r="J64" s="115">
        <f t="shared" si="7"/>
        <v>21</v>
      </c>
      <c r="K64" s="247"/>
      <c r="L64" s="77"/>
      <c r="M64" s="112"/>
      <c r="N64" s="112"/>
      <c r="O64" s="113"/>
      <c r="P64" s="125"/>
      <c r="Q64" s="229"/>
      <c r="R64" s="77" t="s">
        <v>34</v>
      </c>
      <c r="S64" s="112">
        <v>3</v>
      </c>
      <c r="T64" s="112">
        <v>1</v>
      </c>
      <c r="U64" s="113">
        <v>3</v>
      </c>
      <c r="V64" s="124">
        <v>337.7513725768253</v>
      </c>
      <c r="W64" s="229"/>
      <c r="X64" s="77" t="s">
        <v>34</v>
      </c>
      <c r="Y64" s="112">
        <v>8</v>
      </c>
      <c r="Z64" s="112">
        <v>10</v>
      </c>
      <c r="AA64" s="112">
        <v>5</v>
      </c>
      <c r="AB64" s="113">
        <v>5</v>
      </c>
      <c r="AC64" s="124">
        <v>250.7847494263259</v>
      </c>
      <c r="AD64" s="229"/>
      <c r="AE64" s="77" t="s">
        <v>34</v>
      </c>
      <c r="AF64" s="112">
        <v>2</v>
      </c>
      <c r="AG64" s="112">
        <v>5</v>
      </c>
      <c r="AH64" s="113">
        <v>4</v>
      </c>
      <c r="AI64" s="124">
        <v>274.14448796061168</v>
      </c>
      <c r="AJ64" s="229"/>
      <c r="AK64" s="77" t="s">
        <v>34</v>
      </c>
      <c r="AL64" s="112">
        <v>1</v>
      </c>
      <c r="AM64" s="112">
        <v>3</v>
      </c>
      <c r="AN64" s="113">
        <v>4</v>
      </c>
      <c r="AO64" s="124">
        <v>319.00443574641031</v>
      </c>
      <c r="AP64" s="229"/>
      <c r="AQ64" s="77"/>
      <c r="AR64" s="274"/>
      <c r="AS64" s="274"/>
      <c r="AT64" s="112"/>
      <c r="AU64" s="113"/>
      <c r="AV64" s="124"/>
      <c r="AW64" s="229"/>
      <c r="AX64" s="77"/>
      <c r="AY64" s="112"/>
      <c r="AZ64" s="112"/>
      <c r="BA64" s="112"/>
      <c r="BB64" s="112"/>
      <c r="BC64" s="112"/>
      <c r="BD64" s="113"/>
      <c r="BE64" s="114"/>
      <c r="BF64" s="229"/>
      <c r="BG64" s="77" t="s">
        <v>34</v>
      </c>
      <c r="BH64" s="112">
        <v>9</v>
      </c>
      <c r="BI64" s="112">
        <v>6</v>
      </c>
      <c r="BJ64" s="112">
        <v>7</v>
      </c>
      <c r="BK64" s="113" t="s">
        <v>26</v>
      </c>
      <c r="BL64" s="114">
        <v>154.60704005459976</v>
      </c>
      <c r="BM64" s="229"/>
      <c r="BN64" s="77" t="s">
        <v>34</v>
      </c>
      <c r="BO64" s="113" t="s">
        <v>482</v>
      </c>
      <c r="BP64" s="114">
        <v>14.285714285714285</v>
      </c>
      <c r="BQ64" s="229"/>
      <c r="BR64" s="77" t="s">
        <v>34</v>
      </c>
      <c r="BS64" s="112" t="s">
        <v>204</v>
      </c>
      <c r="BT64" s="112" t="s">
        <v>204</v>
      </c>
      <c r="BU64" s="113" t="s">
        <v>202</v>
      </c>
      <c r="BV64" s="125">
        <v>238.27220213520263</v>
      </c>
      <c r="BW64" s="126"/>
    </row>
    <row r="65" spans="1:75" s="84" customFormat="1" ht="12.75" customHeight="1" x14ac:dyDescent="0.2">
      <c r="A65" s="18">
        <v>3</v>
      </c>
      <c r="B65" s="273" t="s">
        <v>34</v>
      </c>
      <c r="C65" s="74" t="s">
        <v>893</v>
      </c>
      <c r="D65" s="19" t="s">
        <v>1160</v>
      </c>
      <c r="E65" s="75" t="s">
        <v>1161</v>
      </c>
      <c r="F65" s="76"/>
      <c r="G65" s="115">
        <f t="shared" si="4"/>
        <v>955.0135633230426</v>
      </c>
      <c r="H65" s="220">
        <f t="shared" si="5"/>
        <v>1541.6902589623558</v>
      </c>
      <c r="I65" s="115">
        <f t="shared" si="6"/>
        <v>5</v>
      </c>
      <c r="J65" s="115">
        <f t="shared" si="7"/>
        <v>15</v>
      </c>
      <c r="K65" s="247"/>
      <c r="L65" s="77"/>
      <c r="M65" s="112"/>
      <c r="N65" s="112"/>
      <c r="O65" s="113"/>
      <c r="P65" s="125"/>
      <c r="Q65" s="229"/>
      <c r="R65" s="77"/>
      <c r="S65" s="112"/>
      <c r="T65" s="112"/>
      <c r="U65" s="113"/>
      <c r="V65" s="124"/>
      <c r="W65" s="229"/>
      <c r="X65" s="77" t="s">
        <v>34</v>
      </c>
      <c r="Y65" s="112">
        <v>1</v>
      </c>
      <c r="Z65" s="112">
        <v>1</v>
      </c>
      <c r="AA65" s="112">
        <v>3</v>
      </c>
      <c r="AB65" s="113">
        <v>1</v>
      </c>
      <c r="AC65" s="124">
        <v>575.31351980687532</v>
      </c>
      <c r="AD65" s="229"/>
      <c r="AE65" s="77" t="s">
        <v>34</v>
      </c>
      <c r="AF65" s="112">
        <v>4</v>
      </c>
      <c r="AG65" s="112">
        <v>1</v>
      </c>
      <c r="AH65" s="113">
        <v>1</v>
      </c>
      <c r="AI65" s="124">
        <v>379.70004351616728</v>
      </c>
      <c r="AJ65" s="229"/>
      <c r="AK65" s="77"/>
      <c r="AL65" s="112"/>
      <c r="AM65" s="112"/>
      <c r="AN65" s="113"/>
      <c r="AO65" s="124"/>
      <c r="AP65" s="229"/>
      <c r="AQ65" s="77"/>
      <c r="AR65" s="274"/>
      <c r="AS65" s="274"/>
      <c r="AT65" s="112"/>
      <c r="AU65" s="113"/>
      <c r="AV65" s="124"/>
      <c r="AW65" s="229"/>
      <c r="AX65" s="77"/>
      <c r="AY65" s="112"/>
      <c r="AZ65" s="112"/>
      <c r="BA65" s="112"/>
      <c r="BB65" s="112"/>
      <c r="BC65" s="112"/>
      <c r="BD65" s="113"/>
      <c r="BE65" s="114"/>
      <c r="BF65" s="229"/>
      <c r="BG65" s="77" t="s">
        <v>34</v>
      </c>
      <c r="BH65" s="112">
        <v>6</v>
      </c>
      <c r="BI65" s="112" t="s">
        <v>25</v>
      </c>
      <c r="BJ65" s="112">
        <v>4</v>
      </c>
      <c r="BK65" s="113">
        <v>2</v>
      </c>
      <c r="BL65" s="114">
        <v>290.32865908677257</v>
      </c>
      <c r="BM65" s="229"/>
      <c r="BN65" s="77" t="s">
        <v>34</v>
      </c>
      <c r="BO65" s="113" t="s">
        <v>25</v>
      </c>
      <c r="BP65" s="114">
        <v>0</v>
      </c>
      <c r="BQ65" s="229"/>
      <c r="BR65" s="77" t="s">
        <v>34</v>
      </c>
      <c r="BS65" s="112" t="s">
        <v>201</v>
      </c>
      <c r="BT65" s="112" t="s">
        <v>201</v>
      </c>
      <c r="BU65" s="113" t="s">
        <v>205</v>
      </c>
      <c r="BV65" s="125">
        <v>296.34803655254063</v>
      </c>
      <c r="BW65" s="126"/>
    </row>
    <row r="66" spans="1:75" s="84" customFormat="1" ht="12.75" customHeight="1" x14ac:dyDescent="0.2">
      <c r="A66" s="18">
        <v>4</v>
      </c>
      <c r="B66" s="273" t="s">
        <v>34</v>
      </c>
      <c r="C66" s="74" t="s">
        <v>805</v>
      </c>
      <c r="D66" s="19" t="s">
        <v>1113</v>
      </c>
      <c r="E66" s="75" t="s">
        <v>1278</v>
      </c>
      <c r="F66" s="76"/>
      <c r="G66" s="115">
        <f t="shared" si="4"/>
        <v>959.28192201349725</v>
      </c>
      <c r="H66" s="220">
        <f t="shared" si="5"/>
        <v>1426.5096893914642</v>
      </c>
      <c r="I66" s="115">
        <f t="shared" si="6"/>
        <v>6</v>
      </c>
      <c r="J66" s="115">
        <f t="shared" si="7"/>
        <v>20</v>
      </c>
      <c r="K66" s="247"/>
      <c r="L66" s="77" t="s">
        <v>35</v>
      </c>
      <c r="M66" s="112">
        <v>2</v>
      </c>
      <c r="N66" s="112">
        <v>3</v>
      </c>
      <c r="O66" s="113">
        <v>2</v>
      </c>
      <c r="P66" s="125">
        <v>315.66278655690013</v>
      </c>
      <c r="Q66" s="229"/>
      <c r="R66" s="77" t="s">
        <v>34</v>
      </c>
      <c r="S66" s="112">
        <v>6</v>
      </c>
      <c r="T66" s="112">
        <v>5</v>
      </c>
      <c r="U66" s="113">
        <v>5</v>
      </c>
      <c r="V66" s="124">
        <v>164.15893509600747</v>
      </c>
      <c r="W66" s="229"/>
      <c r="X66" s="77" t="s">
        <v>34</v>
      </c>
      <c r="Y66" s="112">
        <v>5</v>
      </c>
      <c r="Z66" s="112">
        <v>7</v>
      </c>
      <c r="AA66" s="112">
        <v>9</v>
      </c>
      <c r="AB66" s="113">
        <v>9</v>
      </c>
      <c r="AC66" s="124">
        <v>226.54192938141199</v>
      </c>
      <c r="AD66" s="229"/>
      <c r="AE66" s="77" t="s">
        <v>34</v>
      </c>
      <c r="AF66" s="112">
        <v>3</v>
      </c>
      <c r="AG66" s="112" t="s">
        <v>24</v>
      </c>
      <c r="AH66" s="113">
        <v>8</v>
      </c>
      <c r="AI66" s="124">
        <v>137.52479996946329</v>
      </c>
      <c r="AJ66" s="229"/>
      <c r="AK66" s="77" t="s">
        <v>34</v>
      </c>
      <c r="AL66" s="112">
        <v>6</v>
      </c>
      <c r="AM66" s="112">
        <v>7</v>
      </c>
      <c r="AN66" s="113">
        <v>6</v>
      </c>
      <c r="AO66" s="124">
        <v>115.39347100971432</v>
      </c>
      <c r="AP66" s="229"/>
      <c r="AQ66" s="77"/>
      <c r="AR66" s="274"/>
      <c r="AS66" s="274"/>
      <c r="AT66" s="112"/>
      <c r="AU66" s="113"/>
      <c r="AV66" s="124"/>
      <c r="AW66" s="229"/>
      <c r="AX66" s="77"/>
      <c r="AY66" s="112"/>
      <c r="AZ66" s="112"/>
      <c r="BA66" s="112"/>
      <c r="BB66" s="112"/>
      <c r="BC66" s="112"/>
      <c r="BD66" s="113"/>
      <c r="BE66" s="114"/>
      <c r="BF66" s="229"/>
      <c r="BG66" s="77" t="s">
        <v>1419</v>
      </c>
      <c r="BH66" s="112">
        <v>3</v>
      </c>
      <c r="BI66" s="112">
        <v>5</v>
      </c>
      <c r="BJ66" s="112">
        <v>3</v>
      </c>
      <c r="BK66" s="113">
        <v>2</v>
      </c>
      <c r="BL66" s="114">
        <v>467.22776737796704</v>
      </c>
      <c r="BM66" s="229"/>
      <c r="BN66" s="77"/>
      <c r="BO66" s="113"/>
      <c r="BP66" s="114"/>
      <c r="BQ66" s="229"/>
      <c r="BR66" s="77"/>
      <c r="BS66" s="112"/>
      <c r="BT66" s="112"/>
      <c r="BU66" s="113"/>
      <c r="BV66" s="125"/>
      <c r="BW66" s="126"/>
    </row>
    <row r="67" spans="1:75" s="84" customFormat="1" ht="12.75" customHeight="1" x14ac:dyDescent="0.2">
      <c r="A67" s="18">
        <v>5</v>
      </c>
      <c r="B67" s="273" t="s">
        <v>34</v>
      </c>
      <c r="C67" s="74" t="s">
        <v>793</v>
      </c>
      <c r="D67" s="19" t="s">
        <v>156</v>
      </c>
      <c r="E67" s="75" t="s">
        <v>1125</v>
      </c>
      <c r="F67" s="76"/>
      <c r="G67" s="115">
        <f t="shared" si="4"/>
        <v>1105.7171946239553</v>
      </c>
      <c r="H67" s="220">
        <f t="shared" si="5"/>
        <v>1419.1428561910234</v>
      </c>
      <c r="I67" s="115">
        <f t="shared" si="6"/>
        <v>7</v>
      </c>
      <c r="J67" s="115">
        <f t="shared" si="7"/>
        <v>21</v>
      </c>
      <c r="K67" s="247"/>
      <c r="L67" s="77"/>
      <c r="M67" s="112"/>
      <c r="N67" s="112"/>
      <c r="O67" s="113"/>
      <c r="P67" s="125"/>
      <c r="Q67" s="229"/>
      <c r="R67" s="77" t="s">
        <v>34</v>
      </c>
      <c r="S67" s="112">
        <v>1</v>
      </c>
      <c r="T67" s="112">
        <v>3</v>
      </c>
      <c r="U67" s="113">
        <v>2</v>
      </c>
      <c r="V67" s="124">
        <v>359.05593552960937</v>
      </c>
      <c r="W67" s="229"/>
      <c r="X67" s="77" t="s">
        <v>34</v>
      </c>
      <c r="Y67" s="112">
        <v>10</v>
      </c>
      <c r="Z67" s="112">
        <v>5</v>
      </c>
      <c r="AA67" s="112">
        <v>6</v>
      </c>
      <c r="AB67" s="113">
        <v>3</v>
      </c>
      <c r="AC67" s="124">
        <v>301.45745707089202</v>
      </c>
      <c r="AD67" s="229"/>
      <c r="AE67" s="77" t="s">
        <v>34</v>
      </c>
      <c r="AF67" s="112">
        <v>6</v>
      </c>
      <c r="AG67" s="112">
        <v>2</v>
      </c>
      <c r="AH67" s="113">
        <v>5</v>
      </c>
      <c r="AI67" s="124">
        <v>243.11770278560545</v>
      </c>
      <c r="AJ67" s="229"/>
      <c r="AK67" s="77" t="s">
        <v>34</v>
      </c>
      <c r="AL67" s="112">
        <v>4</v>
      </c>
      <c r="AM67" s="112">
        <v>4</v>
      </c>
      <c r="AN67" s="113">
        <v>5.8</v>
      </c>
      <c r="AO67" s="124">
        <v>202.08609923784843</v>
      </c>
      <c r="AP67" s="229"/>
      <c r="AQ67" s="77"/>
      <c r="AR67" s="274"/>
      <c r="AS67" s="274"/>
      <c r="AT67" s="112"/>
      <c r="AU67" s="113"/>
      <c r="AV67" s="124"/>
      <c r="AW67" s="229"/>
      <c r="AX67" s="77"/>
      <c r="AY67" s="112"/>
      <c r="AZ67" s="112"/>
      <c r="BA67" s="112"/>
      <c r="BB67" s="112"/>
      <c r="BC67" s="112"/>
      <c r="BD67" s="113"/>
      <c r="BE67" s="114"/>
      <c r="BF67" s="229"/>
      <c r="BG67" s="77" t="s">
        <v>34</v>
      </c>
      <c r="BH67" s="112">
        <v>10</v>
      </c>
      <c r="BI67" s="112">
        <v>7</v>
      </c>
      <c r="BJ67" s="112">
        <v>9</v>
      </c>
      <c r="BK67" s="113">
        <v>9</v>
      </c>
      <c r="BL67" s="114">
        <v>138.78120226881788</v>
      </c>
      <c r="BM67" s="229"/>
      <c r="BN67" s="77" t="s">
        <v>34</v>
      </c>
      <c r="BO67" s="113" t="s">
        <v>482</v>
      </c>
      <c r="BP67" s="114">
        <v>14.285714285714285</v>
      </c>
      <c r="BQ67" s="229"/>
      <c r="BR67" s="77" t="s">
        <v>34</v>
      </c>
      <c r="BS67" s="112" t="s">
        <v>206</v>
      </c>
      <c r="BT67" s="112" t="s">
        <v>205</v>
      </c>
      <c r="BU67" s="113" t="s">
        <v>204</v>
      </c>
      <c r="BV67" s="125">
        <v>160.3587450125361</v>
      </c>
      <c r="BW67" s="126"/>
    </row>
    <row r="68" spans="1:75" s="84" customFormat="1" ht="12.75" customHeight="1" x14ac:dyDescent="0.2">
      <c r="A68" s="18">
        <v>6</v>
      </c>
      <c r="B68" s="273" t="s">
        <v>34</v>
      </c>
      <c r="C68" s="74" t="s">
        <v>802</v>
      </c>
      <c r="D68" s="19" t="s">
        <v>1130</v>
      </c>
      <c r="E68" s="75" t="s">
        <v>1131</v>
      </c>
      <c r="F68" s="76"/>
      <c r="G68" s="115">
        <f t="shared" si="4"/>
        <v>1104.7859728458047</v>
      </c>
      <c r="H68" s="220">
        <f t="shared" si="5"/>
        <v>1335.3123511396211</v>
      </c>
      <c r="I68" s="115">
        <f t="shared" si="6"/>
        <v>7</v>
      </c>
      <c r="J68" s="115">
        <f t="shared" si="7"/>
        <v>21</v>
      </c>
      <c r="K68" s="247"/>
      <c r="L68" s="77"/>
      <c r="M68" s="112"/>
      <c r="N68" s="112"/>
      <c r="O68" s="113"/>
      <c r="P68" s="125"/>
      <c r="Q68" s="229"/>
      <c r="R68" s="77" t="s">
        <v>34</v>
      </c>
      <c r="S68" s="112">
        <v>4</v>
      </c>
      <c r="T68" s="112">
        <v>2</v>
      </c>
      <c r="U68" s="113">
        <v>4</v>
      </c>
      <c r="V68" s="124">
        <v>272.70599913279625</v>
      </c>
      <c r="W68" s="229"/>
      <c r="X68" s="77" t="s">
        <v>34</v>
      </c>
      <c r="Y68" s="112">
        <v>7</v>
      </c>
      <c r="Z68" s="112">
        <v>8</v>
      </c>
      <c r="AA68" s="112">
        <v>7</v>
      </c>
      <c r="AB68" s="113">
        <v>4</v>
      </c>
      <c r="AC68" s="124">
        <v>272.73561295877062</v>
      </c>
      <c r="AD68" s="229"/>
      <c r="AE68" s="77" t="s">
        <v>34</v>
      </c>
      <c r="AF68" s="112">
        <v>5</v>
      </c>
      <c r="AG68" s="112">
        <v>4</v>
      </c>
      <c r="AH68" s="113">
        <v>2</v>
      </c>
      <c r="AI68" s="124">
        <v>274.14448796061168</v>
      </c>
      <c r="AJ68" s="229"/>
      <c r="AK68" s="77" t="s">
        <v>34</v>
      </c>
      <c r="AL68" s="112">
        <v>3</v>
      </c>
      <c r="AM68" s="112">
        <v>1</v>
      </c>
      <c r="AN68" s="113">
        <v>6</v>
      </c>
      <c r="AO68" s="124">
        <v>285.19987279362624</v>
      </c>
      <c r="AP68" s="229"/>
      <c r="AQ68" s="77"/>
      <c r="AR68" s="274"/>
      <c r="AS68" s="274"/>
      <c r="AT68" s="112"/>
      <c r="AU68" s="113"/>
      <c r="AV68" s="124"/>
      <c r="AW68" s="229"/>
      <c r="AX68" s="77"/>
      <c r="AY68" s="112"/>
      <c r="AZ68" s="112"/>
      <c r="BA68" s="112"/>
      <c r="BB68" s="112"/>
      <c r="BC68" s="112"/>
      <c r="BD68" s="113"/>
      <c r="BE68" s="114"/>
      <c r="BF68" s="229"/>
      <c r="BG68" s="77" t="s">
        <v>34</v>
      </c>
      <c r="BH68" s="112">
        <v>8</v>
      </c>
      <c r="BI68" s="112" t="s">
        <v>24</v>
      </c>
      <c r="BJ68" s="112">
        <v>10</v>
      </c>
      <c r="BK68" s="113">
        <v>7</v>
      </c>
      <c r="BL68" s="114">
        <v>127.89041051433283</v>
      </c>
      <c r="BM68" s="229"/>
      <c r="BN68" s="77" t="s">
        <v>34</v>
      </c>
      <c r="BO68" s="113" t="s">
        <v>482</v>
      </c>
      <c r="BP68" s="114">
        <v>14.285714285714285</v>
      </c>
      <c r="BQ68" s="229"/>
      <c r="BR68" s="77" t="s">
        <v>34</v>
      </c>
      <c r="BS68" s="112" t="s">
        <v>222</v>
      </c>
      <c r="BT68" s="112" t="s">
        <v>222</v>
      </c>
      <c r="BU68" s="113" t="s">
        <v>206</v>
      </c>
      <c r="BV68" s="125">
        <v>88.350253493769301</v>
      </c>
      <c r="BW68" s="126"/>
    </row>
    <row r="69" spans="1:75" s="84" customFormat="1" ht="12.75" customHeight="1" x14ac:dyDescent="0.2">
      <c r="A69" s="18">
        <v>7</v>
      </c>
      <c r="B69" s="273" t="s">
        <v>34</v>
      </c>
      <c r="C69" s="74" t="s">
        <v>915</v>
      </c>
      <c r="D69" s="19" t="s">
        <v>1121</v>
      </c>
      <c r="E69" s="75" t="s">
        <v>1143</v>
      </c>
      <c r="F69" s="76"/>
      <c r="G69" s="115">
        <f t="shared" si="4"/>
        <v>668.52706148225798</v>
      </c>
      <c r="H69" s="220">
        <f t="shared" si="5"/>
        <v>1053.1073322718198</v>
      </c>
      <c r="I69" s="115">
        <f t="shared" si="6"/>
        <v>7</v>
      </c>
      <c r="J69" s="115">
        <f t="shared" si="7"/>
        <v>23</v>
      </c>
      <c r="K69" s="247"/>
      <c r="L69" s="77" t="s">
        <v>35</v>
      </c>
      <c r="M69" s="112">
        <v>6</v>
      </c>
      <c r="N69" s="112">
        <v>5</v>
      </c>
      <c r="O69" s="113">
        <v>4</v>
      </c>
      <c r="P69" s="125">
        <v>151.37707227118585</v>
      </c>
      <c r="Q69" s="229"/>
      <c r="R69" s="77" t="s">
        <v>34</v>
      </c>
      <c r="S69" s="112">
        <v>5</v>
      </c>
      <c r="T69" s="112">
        <v>7</v>
      </c>
      <c r="U69" s="113">
        <v>6</v>
      </c>
      <c r="V69" s="124">
        <v>131.85253331209557</v>
      </c>
      <c r="W69" s="229"/>
      <c r="X69" s="77" t="s">
        <v>34</v>
      </c>
      <c r="Y69" s="112">
        <v>11</v>
      </c>
      <c r="Z69" s="112">
        <v>9</v>
      </c>
      <c r="AA69" s="112">
        <v>10</v>
      </c>
      <c r="AB69" s="113">
        <v>8</v>
      </c>
      <c r="AC69" s="124">
        <v>137.56665679671696</v>
      </c>
      <c r="AD69" s="229"/>
      <c r="AE69" s="77" t="s">
        <v>34</v>
      </c>
      <c r="AF69" s="112">
        <v>8</v>
      </c>
      <c r="AG69" s="112">
        <v>6</v>
      </c>
      <c r="AH69" s="113">
        <v>6</v>
      </c>
      <c r="AI69" s="124">
        <v>131.27786313904829</v>
      </c>
      <c r="AJ69" s="229"/>
      <c r="AK69" s="77" t="s">
        <v>34</v>
      </c>
      <c r="AL69" s="112" t="s">
        <v>482</v>
      </c>
      <c r="AM69" s="112">
        <v>6</v>
      </c>
      <c r="AN69" s="113">
        <v>5</v>
      </c>
      <c r="AO69" s="124">
        <v>116.45293596321123</v>
      </c>
      <c r="AP69" s="229"/>
      <c r="AQ69" s="77"/>
      <c r="AR69" s="274"/>
      <c r="AS69" s="274"/>
      <c r="AT69" s="112"/>
      <c r="AU69" s="113"/>
      <c r="AV69" s="124"/>
      <c r="AW69" s="229"/>
      <c r="AX69" s="77"/>
      <c r="AY69" s="112"/>
      <c r="AZ69" s="112"/>
      <c r="BA69" s="112"/>
      <c r="BB69" s="112"/>
      <c r="BC69" s="112"/>
      <c r="BD69" s="113"/>
      <c r="BE69" s="114"/>
      <c r="BF69" s="229"/>
      <c r="BG69" s="77" t="s">
        <v>1419</v>
      </c>
      <c r="BH69" s="112">
        <v>4</v>
      </c>
      <c r="BI69" s="112">
        <v>3</v>
      </c>
      <c r="BJ69" s="112" t="s">
        <v>24</v>
      </c>
      <c r="BK69" s="113">
        <v>3</v>
      </c>
      <c r="BL69" s="114">
        <v>351.24693745622852</v>
      </c>
      <c r="BM69" s="229"/>
      <c r="BN69" s="77"/>
      <c r="BO69" s="113"/>
      <c r="BP69" s="114"/>
      <c r="BQ69" s="229"/>
      <c r="BR69" s="77" t="s">
        <v>34</v>
      </c>
      <c r="BS69" s="112" t="s">
        <v>223</v>
      </c>
      <c r="BT69" s="112" t="s">
        <v>223</v>
      </c>
      <c r="BU69" s="113" t="s">
        <v>223</v>
      </c>
      <c r="BV69" s="125">
        <v>33.333333333333329</v>
      </c>
      <c r="BW69" s="126"/>
    </row>
    <row r="70" spans="1:75" s="84" customFormat="1" ht="12.75" customHeight="1" x14ac:dyDescent="0.2">
      <c r="A70" s="18">
        <v>8</v>
      </c>
      <c r="B70" s="273" t="s">
        <v>34</v>
      </c>
      <c r="C70" s="74" t="s">
        <v>1550</v>
      </c>
      <c r="D70" s="19" t="s">
        <v>1384</v>
      </c>
      <c r="E70" s="75" t="s">
        <v>596</v>
      </c>
      <c r="F70" s="76"/>
      <c r="G70" s="115">
        <f t="shared" si="4"/>
        <v>0</v>
      </c>
      <c r="H70" s="220">
        <f t="shared" si="5"/>
        <v>994.03918660841839</v>
      </c>
      <c r="I70" s="115">
        <f t="shared" si="6"/>
        <v>2</v>
      </c>
      <c r="J70" s="115">
        <f t="shared" si="7"/>
        <v>7</v>
      </c>
      <c r="K70" s="247"/>
      <c r="L70" s="77"/>
      <c r="M70" s="112"/>
      <c r="N70" s="112"/>
      <c r="O70" s="113"/>
      <c r="P70" s="125"/>
      <c r="Q70" s="229"/>
      <c r="R70" s="77"/>
      <c r="S70" s="112"/>
      <c r="T70" s="112"/>
      <c r="U70" s="113"/>
      <c r="V70" s="124"/>
      <c r="W70" s="229"/>
      <c r="X70" s="77"/>
      <c r="Y70" s="112"/>
      <c r="Z70" s="112"/>
      <c r="AA70" s="112"/>
      <c r="AB70" s="113"/>
      <c r="AC70" s="124"/>
      <c r="AD70" s="229"/>
      <c r="AE70" s="77"/>
      <c r="AF70" s="112"/>
      <c r="AG70" s="112"/>
      <c r="AH70" s="113"/>
      <c r="AI70" s="124"/>
      <c r="AJ70" s="229"/>
      <c r="AK70" s="77"/>
      <c r="AL70" s="112"/>
      <c r="AM70" s="112"/>
      <c r="AN70" s="113"/>
      <c r="AO70" s="124"/>
      <c r="AP70" s="229"/>
      <c r="AQ70" s="77"/>
      <c r="AR70" s="274"/>
      <c r="AS70" s="274"/>
      <c r="AT70" s="112"/>
      <c r="AU70" s="113"/>
      <c r="AV70" s="124"/>
      <c r="AW70" s="229"/>
      <c r="AX70" s="77"/>
      <c r="AY70" s="112"/>
      <c r="AZ70" s="112"/>
      <c r="BA70" s="112"/>
      <c r="BB70" s="112"/>
      <c r="BC70" s="112"/>
      <c r="BD70" s="113"/>
      <c r="BE70" s="114"/>
      <c r="BF70" s="229"/>
      <c r="BG70" s="77" t="s">
        <v>34</v>
      </c>
      <c r="BH70" s="112">
        <v>1</v>
      </c>
      <c r="BI70" s="112">
        <v>1</v>
      </c>
      <c r="BJ70" s="112">
        <v>1</v>
      </c>
      <c r="BK70" s="113">
        <v>4</v>
      </c>
      <c r="BL70" s="114">
        <v>550.90281019251961</v>
      </c>
      <c r="BM70" s="229"/>
      <c r="BN70" s="77"/>
      <c r="BO70" s="113"/>
      <c r="BP70" s="114"/>
      <c r="BQ70" s="229"/>
      <c r="BR70" s="77" t="s">
        <v>34</v>
      </c>
      <c r="BS70" s="112" t="s">
        <v>200</v>
      </c>
      <c r="BT70" s="112" t="s">
        <v>200</v>
      </c>
      <c r="BU70" s="113" t="s">
        <v>200</v>
      </c>
      <c r="BV70" s="125">
        <v>443.13637641589878</v>
      </c>
      <c r="BW70" s="126"/>
    </row>
    <row r="71" spans="1:75" s="84" customFormat="1" ht="12.75" customHeight="1" x14ac:dyDescent="0.2">
      <c r="A71" s="18">
        <v>9</v>
      </c>
      <c r="B71" s="273" t="s">
        <v>34</v>
      </c>
      <c r="C71" s="74" t="s">
        <v>1386</v>
      </c>
      <c r="D71" s="19" t="s">
        <v>119</v>
      </c>
      <c r="E71" s="75" t="s">
        <v>379</v>
      </c>
      <c r="F71" s="76"/>
      <c r="G71" s="115">
        <f t="shared" ref="G71:G102" si="8">AV71+AO71+AI71+V71+P71+AC71</f>
        <v>0</v>
      </c>
      <c r="H71" s="220">
        <f t="shared" ref="H71:H102" si="9">AV71+AO71+AI71+V71+P71+AC71+BE71+BL71+BV71+BP71</f>
        <v>931.61127143477393</v>
      </c>
      <c r="I71" s="115">
        <f t="shared" ref="I71:I102" si="10">COUNTA(L71,R71,AE71,X71,AK71,AQ71,AX71,BN71,BG71,BR71)</f>
        <v>3</v>
      </c>
      <c r="J71" s="115">
        <f t="shared" ref="J71:J102" si="11">COUNTA(M71,N71,O71,S71,T71,U71,Y71,Z71,AA71,AB71,AF71,AG71,AH71,AL71,AM71,AN71,AR71,AS71,AT71,AU71,BH71,BI71,BK71,BO71,BS71,BU71,BT71,AY71,AZ71,BA71,BB71,BC71,BD71,BJ71)</f>
        <v>8</v>
      </c>
      <c r="K71" s="247"/>
      <c r="L71" s="77"/>
      <c r="M71" s="112"/>
      <c r="N71" s="112"/>
      <c r="O71" s="113"/>
      <c r="P71" s="125"/>
      <c r="Q71" s="229"/>
      <c r="R71" s="77"/>
      <c r="S71" s="112"/>
      <c r="T71" s="112"/>
      <c r="U71" s="113"/>
      <c r="V71" s="124"/>
      <c r="W71" s="229"/>
      <c r="X71" s="77"/>
      <c r="Y71" s="112"/>
      <c r="Z71" s="112"/>
      <c r="AA71" s="112"/>
      <c r="AB71" s="113"/>
      <c r="AC71" s="124"/>
      <c r="AD71" s="229"/>
      <c r="AE71" s="77"/>
      <c r="AF71" s="112"/>
      <c r="AG71" s="112"/>
      <c r="AH71" s="113"/>
      <c r="AI71" s="124"/>
      <c r="AJ71" s="229"/>
      <c r="AK71" s="77"/>
      <c r="AL71" s="112"/>
      <c r="AM71" s="112"/>
      <c r="AN71" s="113"/>
      <c r="AO71" s="124"/>
      <c r="AP71" s="229"/>
      <c r="AQ71" s="77"/>
      <c r="AR71" s="274"/>
      <c r="AS71" s="274"/>
      <c r="AT71" s="112"/>
      <c r="AU71" s="113"/>
      <c r="AV71" s="124"/>
      <c r="AW71" s="229"/>
      <c r="AX71" s="77"/>
      <c r="AY71" s="112"/>
      <c r="AZ71" s="112"/>
      <c r="BA71" s="112"/>
      <c r="BB71" s="112"/>
      <c r="BC71" s="112"/>
      <c r="BD71" s="113"/>
      <c r="BE71" s="114"/>
      <c r="BF71" s="229"/>
      <c r="BG71" s="77" t="s">
        <v>34</v>
      </c>
      <c r="BH71" s="112">
        <v>2</v>
      </c>
      <c r="BI71" s="112">
        <v>2</v>
      </c>
      <c r="BJ71" s="112">
        <v>2</v>
      </c>
      <c r="BK71" s="113">
        <v>5</v>
      </c>
      <c r="BL71" s="114">
        <v>464.53917382888324</v>
      </c>
      <c r="BM71" s="229"/>
      <c r="BN71" s="77" t="s">
        <v>34</v>
      </c>
      <c r="BO71" s="113">
        <v>1</v>
      </c>
      <c r="BP71" s="114">
        <v>142.25490200071283</v>
      </c>
      <c r="BQ71" s="229"/>
      <c r="BR71" s="77" t="s">
        <v>34</v>
      </c>
      <c r="BS71" s="112" t="s">
        <v>202</v>
      </c>
      <c r="BT71" s="112" t="s">
        <v>202</v>
      </c>
      <c r="BU71" s="113" t="s">
        <v>201</v>
      </c>
      <c r="BV71" s="125">
        <v>324.81719560517786</v>
      </c>
      <c r="BW71" s="126"/>
    </row>
    <row r="72" spans="1:75" s="84" customFormat="1" ht="12.75" customHeight="1" x14ac:dyDescent="0.2">
      <c r="A72" s="18">
        <v>10</v>
      </c>
      <c r="B72" s="273" t="s">
        <v>34</v>
      </c>
      <c r="C72" s="74" t="s">
        <v>1528</v>
      </c>
      <c r="D72" s="19" t="s">
        <v>1388</v>
      </c>
      <c r="E72" s="75" t="s">
        <v>1529</v>
      </c>
      <c r="F72" s="76"/>
      <c r="G72" s="115">
        <f t="shared" si="8"/>
        <v>0</v>
      </c>
      <c r="H72" s="220">
        <f t="shared" si="9"/>
        <v>842.17661821222009</v>
      </c>
      <c r="I72" s="115">
        <f t="shared" si="10"/>
        <v>2</v>
      </c>
      <c r="J72" s="115">
        <f t="shared" si="11"/>
        <v>7</v>
      </c>
      <c r="K72" s="247"/>
      <c r="L72" s="77"/>
      <c r="M72" s="112"/>
      <c r="N72" s="112"/>
      <c r="O72" s="113"/>
      <c r="P72" s="125"/>
      <c r="Q72" s="229"/>
      <c r="R72" s="77"/>
      <c r="S72" s="112"/>
      <c r="T72" s="112"/>
      <c r="U72" s="113"/>
      <c r="V72" s="124"/>
      <c r="W72" s="229"/>
      <c r="X72" s="77"/>
      <c r="Y72" s="112"/>
      <c r="Z72" s="112"/>
      <c r="AA72" s="112"/>
      <c r="AB72" s="113"/>
      <c r="AC72" s="124"/>
      <c r="AD72" s="229"/>
      <c r="AE72" s="77"/>
      <c r="AF72" s="112"/>
      <c r="AG72" s="112"/>
      <c r="AH72" s="113"/>
      <c r="AI72" s="124"/>
      <c r="AJ72" s="229"/>
      <c r="AK72" s="77"/>
      <c r="AL72" s="112"/>
      <c r="AM72" s="112"/>
      <c r="AN72" s="113"/>
      <c r="AO72" s="124"/>
      <c r="AP72" s="229"/>
      <c r="AQ72" s="77"/>
      <c r="AR72" s="274"/>
      <c r="AS72" s="274"/>
      <c r="AT72" s="112"/>
      <c r="AU72" s="113"/>
      <c r="AV72" s="124"/>
      <c r="AW72" s="229"/>
      <c r="AX72" s="77"/>
      <c r="AY72" s="112"/>
      <c r="AZ72" s="112"/>
      <c r="BA72" s="112"/>
      <c r="BB72" s="112"/>
      <c r="BC72" s="112"/>
      <c r="BD72" s="113"/>
      <c r="BE72" s="114"/>
      <c r="BF72" s="229"/>
      <c r="BG72" s="77" t="s">
        <v>34</v>
      </c>
      <c r="BH72" s="112">
        <v>3</v>
      </c>
      <c r="BI72" s="112">
        <v>3</v>
      </c>
      <c r="BJ72" s="112">
        <v>8</v>
      </c>
      <c r="BK72" s="113">
        <v>1</v>
      </c>
      <c r="BL72" s="114">
        <v>415.41191221008165</v>
      </c>
      <c r="BM72" s="229"/>
      <c r="BN72" s="77"/>
      <c r="BO72" s="113"/>
      <c r="BP72" s="114"/>
      <c r="BQ72" s="229"/>
      <c r="BR72" s="77" t="s">
        <v>1530</v>
      </c>
      <c r="BS72" s="112" t="s">
        <v>200</v>
      </c>
      <c r="BT72" s="112" t="s">
        <v>200</v>
      </c>
      <c r="BU72" s="113" t="s">
        <v>200</v>
      </c>
      <c r="BV72" s="125">
        <v>426.7647060021385</v>
      </c>
      <c r="BW72" s="126"/>
    </row>
    <row r="73" spans="1:75" s="84" customFormat="1" ht="12.75" customHeight="1" x14ac:dyDescent="0.2">
      <c r="A73" s="18">
        <v>11</v>
      </c>
      <c r="B73" s="273" t="s">
        <v>34</v>
      </c>
      <c r="C73" s="74" t="s">
        <v>897</v>
      </c>
      <c r="D73" s="19" t="s">
        <v>1174</v>
      </c>
      <c r="E73" s="75" t="s">
        <v>1175</v>
      </c>
      <c r="F73" s="76"/>
      <c r="G73" s="115">
        <f t="shared" si="8"/>
        <v>427.95561823976425</v>
      </c>
      <c r="H73" s="220">
        <f t="shared" si="9"/>
        <v>737.93563755636978</v>
      </c>
      <c r="I73" s="115">
        <f t="shared" si="10"/>
        <v>2</v>
      </c>
      <c r="J73" s="115">
        <f t="shared" si="11"/>
        <v>8</v>
      </c>
      <c r="K73" s="247"/>
      <c r="L73" s="77"/>
      <c r="M73" s="112"/>
      <c r="N73" s="112"/>
      <c r="O73" s="113"/>
      <c r="P73" s="125"/>
      <c r="Q73" s="229"/>
      <c r="R73" s="77"/>
      <c r="S73" s="112"/>
      <c r="T73" s="112"/>
      <c r="U73" s="113"/>
      <c r="V73" s="124"/>
      <c r="W73" s="229"/>
      <c r="X73" s="77" t="s">
        <v>34</v>
      </c>
      <c r="Y73" s="112">
        <v>4</v>
      </c>
      <c r="Z73" s="112">
        <v>3</v>
      </c>
      <c r="AA73" s="112">
        <v>1</v>
      </c>
      <c r="AB73" s="113">
        <v>7</v>
      </c>
      <c r="AC73" s="124">
        <v>427.95561823976425</v>
      </c>
      <c r="AD73" s="229"/>
      <c r="AE73" s="77"/>
      <c r="AF73" s="112"/>
      <c r="AG73" s="112"/>
      <c r="AH73" s="113"/>
      <c r="AI73" s="124"/>
      <c r="AJ73" s="229"/>
      <c r="AK73" s="77"/>
      <c r="AL73" s="112"/>
      <c r="AM73" s="112"/>
      <c r="AN73" s="113"/>
      <c r="AO73" s="124"/>
      <c r="AP73" s="229"/>
      <c r="AQ73" s="77"/>
      <c r="AR73" s="274"/>
      <c r="AS73" s="274"/>
      <c r="AT73" s="112"/>
      <c r="AU73" s="113"/>
      <c r="AV73" s="124"/>
      <c r="AW73" s="229"/>
      <c r="AX73" s="77"/>
      <c r="AY73" s="112"/>
      <c r="AZ73" s="112"/>
      <c r="BA73" s="112"/>
      <c r="BB73" s="112"/>
      <c r="BC73" s="112"/>
      <c r="BD73" s="113"/>
      <c r="BE73" s="114"/>
      <c r="BF73" s="229"/>
      <c r="BG73" s="77" t="s">
        <v>34</v>
      </c>
      <c r="BH73" s="112">
        <v>5</v>
      </c>
      <c r="BI73" s="112">
        <v>5</v>
      </c>
      <c r="BJ73" s="112">
        <v>5</v>
      </c>
      <c r="BK73" s="113">
        <v>6</v>
      </c>
      <c r="BL73" s="114">
        <v>309.98001931660548</v>
      </c>
      <c r="BM73" s="229"/>
      <c r="BN73" s="77"/>
      <c r="BO73" s="113"/>
      <c r="BP73" s="114"/>
      <c r="BQ73" s="229"/>
      <c r="BR73" s="77"/>
      <c r="BS73" s="112"/>
      <c r="BT73" s="112"/>
      <c r="BU73" s="113"/>
      <c r="BV73" s="125"/>
      <c r="BW73" s="126"/>
    </row>
    <row r="74" spans="1:75" s="84" customFormat="1" ht="12.75" customHeight="1" x14ac:dyDescent="0.2">
      <c r="A74" s="18">
        <v>12</v>
      </c>
      <c r="B74" s="273" t="s">
        <v>34</v>
      </c>
      <c r="C74" s="74" t="s">
        <v>902</v>
      </c>
      <c r="D74" s="19" t="s">
        <v>1178</v>
      </c>
      <c r="E74" s="75" t="s">
        <v>1179</v>
      </c>
      <c r="F74" s="76"/>
      <c r="G74" s="115">
        <f t="shared" si="8"/>
        <v>390.78022831864507</v>
      </c>
      <c r="H74" s="220">
        <f t="shared" si="9"/>
        <v>699.29070558723583</v>
      </c>
      <c r="I74" s="115">
        <f t="shared" si="10"/>
        <v>2</v>
      </c>
      <c r="J74" s="115">
        <f t="shared" si="11"/>
        <v>8</v>
      </c>
      <c r="K74" s="247"/>
      <c r="L74" s="77"/>
      <c r="M74" s="112"/>
      <c r="N74" s="112"/>
      <c r="O74" s="113"/>
      <c r="P74" s="125"/>
      <c r="Q74" s="229"/>
      <c r="R74" s="77"/>
      <c r="S74" s="112"/>
      <c r="T74" s="112"/>
      <c r="U74" s="113"/>
      <c r="V74" s="124"/>
      <c r="W74" s="229"/>
      <c r="X74" s="77" t="s">
        <v>34</v>
      </c>
      <c r="Y74" s="112">
        <v>3</v>
      </c>
      <c r="Z74" s="112">
        <v>6</v>
      </c>
      <c r="AA74" s="112">
        <v>2</v>
      </c>
      <c r="AB74" s="113">
        <v>6</v>
      </c>
      <c r="AC74" s="124">
        <v>390.78022831864507</v>
      </c>
      <c r="AD74" s="229"/>
      <c r="AE74" s="77"/>
      <c r="AF74" s="112"/>
      <c r="AG74" s="112"/>
      <c r="AH74" s="113"/>
      <c r="AI74" s="124"/>
      <c r="AJ74" s="229"/>
      <c r="AK74" s="77"/>
      <c r="AL74" s="112"/>
      <c r="AM74" s="112"/>
      <c r="AN74" s="113"/>
      <c r="AO74" s="124"/>
      <c r="AP74" s="229"/>
      <c r="AQ74" s="77"/>
      <c r="AR74" s="274"/>
      <c r="AS74" s="274"/>
      <c r="AT74" s="112"/>
      <c r="AU74" s="113"/>
      <c r="AV74" s="124"/>
      <c r="AW74" s="229"/>
      <c r="AX74" s="77"/>
      <c r="AY74" s="112"/>
      <c r="AZ74" s="112"/>
      <c r="BA74" s="112"/>
      <c r="BB74" s="112"/>
      <c r="BC74" s="112"/>
      <c r="BD74" s="113"/>
      <c r="BE74" s="114"/>
      <c r="BF74" s="229"/>
      <c r="BG74" s="77" t="s">
        <v>34</v>
      </c>
      <c r="BH74" s="112">
        <v>4</v>
      </c>
      <c r="BI74" s="112">
        <v>4</v>
      </c>
      <c r="BJ74" s="112">
        <v>11</v>
      </c>
      <c r="BK74" s="113">
        <v>3</v>
      </c>
      <c r="BL74" s="114">
        <v>308.51047726859076</v>
      </c>
      <c r="BM74" s="229"/>
      <c r="BN74" s="77"/>
      <c r="BO74" s="113"/>
      <c r="BP74" s="114"/>
      <c r="BQ74" s="229"/>
      <c r="BR74" s="77"/>
      <c r="BS74" s="112"/>
      <c r="BT74" s="112"/>
      <c r="BU74" s="113"/>
      <c r="BV74" s="125"/>
      <c r="BW74" s="126"/>
    </row>
    <row r="75" spans="1:75" s="84" customFormat="1" ht="12.75" customHeight="1" x14ac:dyDescent="0.2">
      <c r="A75" s="18">
        <v>13</v>
      </c>
      <c r="B75" s="273" t="s">
        <v>34</v>
      </c>
      <c r="C75" s="74" t="s">
        <v>1416</v>
      </c>
      <c r="D75" s="19" t="s">
        <v>1417</v>
      </c>
      <c r="E75" s="75" t="s">
        <v>1418</v>
      </c>
      <c r="F75" s="76"/>
      <c r="G75" s="115">
        <f t="shared" si="8"/>
        <v>0</v>
      </c>
      <c r="H75" s="220">
        <f t="shared" si="9"/>
        <v>629.22560713564758</v>
      </c>
      <c r="I75" s="115">
        <f t="shared" si="10"/>
        <v>1</v>
      </c>
      <c r="J75" s="115">
        <f t="shared" si="11"/>
        <v>4</v>
      </c>
      <c r="K75" s="247"/>
      <c r="L75" s="77"/>
      <c r="M75" s="112"/>
      <c r="N75" s="112"/>
      <c r="O75" s="113"/>
      <c r="P75" s="125"/>
      <c r="Q75" s="229"/>
      <c r="R75" s="77"/>
      <c r="S75" s="112"/>
      <c r="T75" s="112"/>
      <c r="U75" s="113"/>
      <c r="V75" s="124"/>
      <c r="W75" s="229"/>
      <c r="X75" s="77"/>
      <c r="Y75" s="112"/>
      <c r="Z75" s="112"/>
      <c r="AA75" s="112"/>
      <c r="AB75" s="113"/>
      <c r="AC75" s="124"/>
      <c r="AD75" s="229"/>
      <c r="AE75" s="77"/>
      <c r="AF75" s="112"/>
      <c r="AG75" s="112"/>
      <c r="AH75" s="113"/>
      <c r="AI75" s="124"/>
      <c r="AJ75" s="229"/>
      <c r="AK75" s="77"/>
      <c r="AL75" s="112"/>
      <c r="AM75" s="112"/>
      <c r="AN75" s="113"/>
      <c r="AO75" s="124"/>
      <c r="AP75" s="229"/>
      <c r="AQ75" s="77"/>
      <c r="AR75" s="274"/>
      <c r="AS75" s="274"/>
      <c r="AT75" s="112"/>
      <c r="AU75" s="113"/>
      <c r="AV75" s="124"/>
      <c r="AW75" s="229"/>
      <c r="AX75" s="77"/>
      <c r="AY75" s="112"/>
      <c r="AZ75" s="112"/>
      <c r="BA75" s="112"/>
      <c r="BB75" s="112"/>
      <c r="BC75" s="112"/>
      <c r="BD75" s="113"/>
      <c r="BE75" s="114"/>
      <c r="BF75" s="229"/>
      <c r="BG75" s="77" t="s">
        <v>1419</v>
      </c>
      <c r="BH75" s="112">
        <v>1</v>
      </c>
      <c r="BI75" s="112">
        <v>1</v>
      </c>
      <c r="BJ75" s="112">
        <v>1</v>
      </c>
      <c r="BK75" s="113">
        <v>1</v>
      </c>
      <c r="BL75" s="114">
        <v>629.22560713564758</v>
      </c>
      <c r="BM75" s="229"/>
      <c r="BN75" s="77"/>
      <c r="BO75" s="113"/>
      <c r="BP75" s="114"/>
      <c r="BQ75" s="229"/>
      <c r="BR75" s="77"/>
      <c r="BS75" s="112"/>
      <c r="BT75" s="112"/>
      <c r="BU75" s="113"/>
      <c r="BV75" s="125"/>
      <c r="BW75" s="126"/>
    </row>
    <row r="76" spans="1:75" s="84" customFormat="1" ht="12.75" customHeight="1" x14ac:dyDescent="0.2">
      <c r="A76" s="18">
        <v>14</v>
      </c>
      <c r="B76" s="273" t="s">
        <v>34</v>
      </c>
      <c r="C76" s="74" t="s">
        <v>1298</v>
      </c>
      <c r="D76" s="19" t="s">
        <v>1299</v>
      </c>
      <c r="E76" s="75" t="s">
        <v>1300</v>
      </c>
      <c r="F76" s="76"/>
      <c r="G76" s="115">
        <f t="shared" si="8"/>
        <v>0</v>
      </c>
      <c r="H76" s="220">
        <f t="shared" si="9"/>
        <v>506.50443574641031</v>
      </c>
      <c r="I76" s="115">
        <f t="shared" si="10"/>
        <v>1</v>
      </c>
      <c r="J76" s="115">
        <f t="shared" si="11"/>
        <v>6</v>
      </c>
      <c r="K76" s="247"/>
      <c r="L76" s="77"/>
      <c r="M76" s="112"/>
      <c r="N76" s="112"/>
      <c r="O76" s="113"/>
      <c r="P76" s="125"/>
      <c r="Q76" s="229"/>
      <c r="R76" s="77"/>
      <c r="S76" s="112"/>
      <c r="T76" s="112"/>
      <c r="U76" s="113"/>
      <c r="V76" s="124"/>
      <c r="W76" s="229"/>
      <c r="X76" s="77"/>
      <c r="Y76" s="112"/>
      <c r="Z76" s="112"/>
      <c r="AA76" s="112"/>
      <c r="AB76" s="113"/>
      <c r="AC76" s="124"/>
      <c r="AD76" s="229"/>
      <c r="AE76" s="77"/>
      <c r="AF76" s="112"/>
      <c r="AG76" s="112"/>
      <c r="AH76" s="113"/>
      <c r="AI76" s="124"/>
      <c r="AJ76" s="229"/>
      <c r="AK76" s="77"/>
      <c r="AL76" s="112"/>
      <c r="AM76" s="112"/>
      <c r="AN76" s="113"/>
      <c r="AO76" s="124"/>
      <c r="AP76" s="229"/>
      <c r="AQ76" s="77"/>
      <c r="AR76" s="274"/>
      <c r="AS76" s="274"/>
      <c r="AT76" s="112"/>
      <c r="AU76" s="113"/>
      <c r="AV76" s="124"/>
      <c r="AW76" s="229"/>
      <c r="AX76" s="77" t="s">
        <v>34</v>
      </c>
      <c r="AY76" s="112" t="s">
        <v>201</v>
      </c>
      <c r="AZ76" s="112" t="s">
        <v>201</v>
      </c>
      <c r="BA76" s="112" t="s">
        <v>201</v>
      </c>
      <c r="BB76" s="112" t="s">
        <v>201</v>
      </c>
      <c r="BC76" s="112" t="s">
        <v>202</v>
      </c>
      <c r="BD76" s="113" t="s">
        <v>201</v>
      </c>
      <c r="BE76" s="114">
        <v>506.50443574641031</v>
      </c>
      <c r="BF76" s="229"/>
      <c r="BG76" s="77"/>
      <c r="BH76" s="112"/>
      <c r="BI76" s="112"/>
      <c r="BJ76" s="112"/>
      <c r="BK76" s="113"/>
      <c r="BL76" s="114"/>
      <c r="BM76" s="229"/>
      <c r="BN76" s="77"/>
      <c r="BO76" s="113"/>
      <c r="BP76" s="114"/>
      <c r="BQ76" s="229"/>
      <c r="BR76" s="77"/>
      <c r="BS76" s="112"/>
      <c r="BT76" s="112"/>
      <c r="BU76" s="113"/>
      <c r="BV76" s="125"/>
      <c r="BW76" s="126"/>
    </row>
    <row r="77" spans="1:75" s="84" customFormat="1" ht="12.75" customHeight="1" x14ac:dyDescent="0.2">
      <c r="A77" s="18">
        <v>15</v>
      </c>
      <c r="B77" s="273" t="s">
        <v>34</v>
      </c>
      <c r="C77" s="74" t="s">
        <v>1480</v>
      </c>
      <c r="D77" s="19" t="s">
        <v>1413</v>
      </c>
      <c r="E77" s="75" t="s">
        <v>599</v>
      </c>
      <c r="F77" s="76"/>
      <c r="G77" s="115">
        <f t="shared" si="8"/>
        <v>0</v>
      </c>
      <c r="H77" s="220">
        <f t="shared" si="9"/>
        <v>337.17659868263854</v>
      </c>
      <c r="I77" s="115">
        <f t="shared" si="10"/>
        <v>3</v>
      </c>
      <c r="J77" s="115">
        <f t="shared" si="11"/>
        <v>8</v>
      </c>
      <c r="K77" s="247"/>
      <c r="L77" s="77"/>
      <c r="M77" s="112"/>
      <c r="N77" s="112"/>
      <c r="O77" s="113"/>
      <c r="P77" s="125"/>
      <c r="Q77" s="229"/>
      <c r="R77" s="77"/>
      <c r="S77" s="112"/>
      <c r="T77" s="112"/>
      <c r="U77" s="113"/>
      <c r="V77" s="124"/>
      <c r="W77" s="229"/>
      <c r="X77" s="77"/>
      <c r="Y77" s="112"/>
      <c r="Z77" s="112"/>
      <c r="AA77" s="112"/>
      <c r="AB77" s="113"/>
      <c r="AC77" s="124"/>
      <c r="AD77" s="229"/>
      <c r="AE77" s="77"/>
      <c r="AF77" s="112"/>
      <c r="AG77" s="112"/>
      <c r="AH77" s="113"/>
      <c r="AI77" s="124"/>
      <c r="AJ77" s="229"/>
      <c r="AK77" s="77"/>
      <c r="AL77" s="112"/>
      <c r="AM77" s="112"/>
      <c r="AN77" s="113"/>
      <c r="AO77" s="124"/>
      <c r="AP77" s="229"/>
      <c r="AQ77" s="77"/>
      <c r="AR77" s="274"/>
      <c r="AS77" s="274"/>
      <c r="AT77" s="112"/>
      <c r="AU77" s="113"/>
      <c r="AV77" s="124"/>
      <c r="AW77" s="229"/>
      <c r="AX77" s="77"/>
      <c r="AY77" s="112"/>
      <c r="AZ77" s="112"/>
      <c r="BA77" s="112"/>
      <c r="BB77" s="112"/>
      <c r="BC77" s="112"/>
      <c r="BD77" s="113"/>
      <c r="BE77" s="114"/>
      <c r="BF77" s="229"/>
      <c r="BG77" s="77" t="s">
        <v>34</v>
      </c>
      <c r="BH77" s="112">
        <v>11</v>
      </c>
      <c r="BI77" s="112">
        <v>9</v>
      </c>
      <c r="BJ77" s="112">
        <v>11</v>
      </c>
      <c r="BK77" s="113">
        <v>10</v>
      </c>
      <c r="BL77" s="114">
        <v>70.063506680219902</v>
      </c>
      <c r="BM77" s="229"/>
      <c r="BN77" s="77" t="s">
        <v>34</v>
      </c>
      <c r="BO77" s="113" t="s">
        <v>24</v>
      </c>
      <c r="BP77" s="114">
        <v>14.285714285714285</v>
      </c>
      <c r="BQ77" s="229"/>
      <c r="BR77" s="77" t="s">
        <v>34</v>
      </c>
      <c r="BS77" s="112" t="s">
        <v>203</v>
      </c>
      <c r="BT77" s="112" t="s">
        <v>203</v>
      </c>
      <c r="BU77" s="113" t="s">
        <v>203</v>
      </c>
      <c r="BV77" s="125">
        <v>252.82737771670435</v>
      </c>
      <c r="BW77" s="126"/>
    </row>
    <row r="78" spans="1:75" s="84" customFormat="1" ht="12.75" customHeight="1" x14ac:dyDescent="0.2">
      <c r="A78" s="18">
        <v>16</v>
      </c>
      <c r="B78" s="273" t="s">
        <v>34</v>
      </c>
      <c r="C78" s="74" t="s">
        <v>906</v>
      </c>
      <c r="D78" s="19" t="s">
        <v>1190</v>
      </c>
      <c r="E78" s="75" t="s">
        <v>1191</v>
      </c>
      <c r="F78" s="76"/>
      <c r="G78" s="115">
        <f t="shared" si="8"/>
        <v>319.95302132448171</v>
      </c>
      <c r="H78" s="220">
        <f t="shared" si="9"/>
        <v>319.95302132448171</v>
      </c>
      <c r="I78" s="115">
        <f t="shared" si="10"/>
        <v>1</v>
      </c>
      <c r="J78" s="115">
        <f t="shared" si="11"/>
        <v>4</v>
      </c>
      <c r="K78" s="247"/>
      <c r="L78" s="77"/>
      <c r="M78" s="112"/>
      <c r="N78" s="112"/>
      <c r="O78" s="113"/>
      <c r="P78" s="125"/>
      <c r="Q78" s="229"/>
      <c r="R78" s="77"/>
      <c r="S78" s="112"/>
      <c r="T78" s="112"/>
      <c r="U78" s="113"/>
      <c r="V78" s="124"/>
      <c r="W78" s="229"/>
      <c r="X78" s="77" t="s">
        <v>34</v>
      </c>
      <c r="Y78" s="112">
        <v>2</v>
      </c>
      <c r="Z78" s="112">
        <v>2</v>
      </c>
      <c r="AA78" s="112">
        <v>8</v>
      </c>
      <c r="AB78" s="113" t="s">
        <v>24</v>
      </c>
      <c r="AC78" s="124">
        <v>319.95302132448171</v>
      </c>
      <c r="AD78" s="229"/>
      <c r="AE78" s="77"/>
      <c r="AF78" s="112"/>
      <c r="AG78" s="112"/>
      <c r="AH78" s="113"/>
      <c r="AI78" s="124"/>
      <c r="AJ78" s="229"/>
      <c r="AK78" s="77"/>
      <c r="AL78" s="112"/>
      <c r="AM78" s="112"/>
      <c r="AN78" s="113"/>
      <c r="AO78" s="124"/>
      <c r="AP78" s="229"/>
      <c r="AQ78" s="77"/>
      <c r="AR78" s="274"/>
      <c r="AS78" s="274"/>
      <c r="AT78" s="112"/>
      <c r="AU78" s="113"/>
      <c r="AV78" s="124"/>
      <c r="AW78" s="229"/>
      <c r="AX78" s="77"/>
      <c r="AY78" s="112"/>
      <c r="AZ78" s="112"/>
      <c r="BA78" s="112"/>
      <c r="BB78" s="112"/>
      <c r="BC78" s="112"/>
      <c r="BD78" s="113"/>
      <c r="BE78" s="114"/>
      <c r="BF78" s="229"/>
      <c r="BG78" s="77"/>
      <c r="BH78" s="112"/>
      <c r="BI78" s="112"/>
      <c r="BJ78" s="112"/>
      <c r="BK78" s="113"/>
      <c r="BL78" s="114"/>
      <c r="BM78" s="229"/>
      <c r="BN78" s="77"/>
      <c r="BO78" s="113"/>
      <c r="BP78" s="114"/>
      <c r="BQ78" s="229"/>
      <c r="BR78" s="77"/>
      <c r="BS78" s="112"/>
      <c r="BT78" s="112"/>
      <c r="BU78" s="113"/>
      <c r="BV78" s="125"/>
      <c r="BW78" s="126"/>
    </row>
    <row r="79" spans="1:75" s="84" customFormat="1" ht="12.75" customHeight="1" x14ac:dyDescent="0.2">
      <c r="A79" s="18">
        <v>17</v>
      </c>
      <c r="B79" s="273" t="s">
        <v>34</v>
      </c>
      <c r="C79" s="74" t="s">
        <v>1515</v>
      </c>
      <c r="D79" s="19" t="s">
        <v>94</v>
      </c>
      <c r="E79" s="75" t="s">
        <v>1516</v>
      </c>
      <c r="F79" s="76"/>
      <c r="G79" s="115">
        <f t="shared" si="8"/>
        <v>0</v>
      </c>
      <c r="H79" s="220">
        <f t="shared" si="9"/>
        <v>278.95293596321125</v>
      </c>
      <c r="I79" s="115">
        <f t="shared" si="10"/>
        <v>1</v>
      </c>
      <c r="J79" s="115">
        <f t="shared" si="11"/>
        <v>3</v>
      </c>
      <c r="K79" s="247"/>
      <c r="L79" s="77"/>
      <c r="M79" s="112"/>
      <c r="N79" s="112"/>
      <c r="O79" s="113"/>
      <c r="P79" s="125"/>
      <c r="Q79" s="229"/>
      <c r="R79" s="77"/>
      <c r="S79" s="112"/>
      <c r="T79" s="112"/>
      <c r="U79" s="113"/>
      <c r="V79" s="124"/>
      <c r="W79" s="229"/>
      <c r="X79" s="77"/>
      <c r="Y79" s="112"/>
      <c r="Z79" s="112"/>
      <c r="AA79" s="112"/>
      <c r="AB79" s="113"/>
      <c r="AC79" s="124"/>
      <c r="AD79" s="229"/>
      <c r="AE79" s="77"/>
      <c r="AF79" s="112"/>
      <c r="AG79" s="112"/>
      <c r="AH79" s="113"/>
      <c r="AI79" s="124"/>
      <c r="AJ79" s="229"/>
      <c r="AK79" s="77"/>
      <c r="AL79" s="112"/>
      <c r="AM79" s="112"/>
      <c r="AN79" s="113"/>
      <c r="AO79" s="124"/>
      <c r="AP79" s="229"/>
      <c r="AQ79" s="77"/>
      <c r="AR79" s="274"/>
      <c r="AS79" s="274"/>
      <c r="AT79" s="112"/>
      <c r="AU79" s="113"/>
      <c r="AV79" s="124"/>
      <c r="AW79" s="229"/>
      <c r="AX79" s="77"/>
      <c r="AY79" s="112"/>
      <c r="AZ79" s="112"/>
      <c r="BA79" s="112"/>
      <c r="BB79" s="112"/>
      <c r="BC79" s="112"/>
      <c r="BD79" s="113"/>
      <c r="BE79" s="114"/>
      <c r="BF79" s="229"/>
      <c r="BG79" s="77"/>
      <c r="BH79" s="112"/>
      <c r="BI79" s="112"/>
      <c r="BJ79" s="112"/>
      <c r="BK79" s="113"/>
      <c r="BL79" s="114"/>
      <c r="BM79" s="229"/>
      <c r="BN79" s="77"/>
      <c r="BO79" s="113"/>
      <c r="BP79" s="114"/>
      <c r="BQ79" s="229"/>
      <c r="BR79" s="77" t="s">
        <v>1006</v>
      </c>
      <c r="BS79" s="112" t="s">
        <v>201</v>
      </c>
      <c r="BT79" s="112" t="s">
        <v>201</v>
      </c>
      <c r="BU79" s="113" t="s">
        <v>205</v>
      </c>
      <c r="BV79" s="125">
        <v>278.95293596321125</v>
      </c>
      <c r="BW79" s="126"/>
    </row>
    <row r="80" spans="1:75" s="84" customFormat="1" ht="12.75" customHeight="1" x14ac:dyDescent="0.2">
      <c r="A80" s="18">
        <v>18</v>
      </c>
      <c r="B80" s="273" t="s">
        <v>34</v>
      </c>
      <c r="C80" s="74" t="s">
        <v>1028</v>
      </c>
      <c r="D80" s="19" t="s">
        <v>1257</v>
      </c>
      <c r="E80" s="75" t="s">
        <v>1265</v>
      </c>
      <c r="F80" s="76"/>
      <c r="G80" s="115">
        <f t="shared" si="8"/>
        <v>210.49311187476593</v>
      </c>
      <c r="H80" s="220">
        <f t="shared" si="9"/>
        <v>210.49311187476593</v>
      </c>
      <c r="I80" s="115">
        <f t="shared" si="10"/>
        <v>2</v>
      </c>
      <c r="J80" s="115">
        <f t="shared" si="11"/>
        <v>6</v>
      </c>
      <c r="K80" s="247"/>
      <c r="L80" s="77"/>
      <c r="M80" s="112"/>
      <c r="N80" s="112"/>
      <c r="O80" s="113"/>
      <c r="P80" s="125"/>
      <c r="Q80" s="229"/>
      <c r="R80" s="77"/>
      <c r="S80" s="112"/>
      <c r="T80" s="112"/>
      <c r="U80" s="113"/>
      <c r="V80" s="124"/>
      <c r="W80" s="229"/>
      <c r="X80" s="77"/>
      <c r="Y80" s="112"/>
      <c r="Z80" s="112"/>
      <c r="AA80" s="112"/>
      <c r="AB80" s="113"/>
      <c r="AC80" s="124"/>
      <c r="AD80" s="229"/>
      <c r="AE80" s="77" t="s">
        <v>34</v>
      </c>
      <c r="AF80" s="112">
        <v>7</v>
      </c>
      <c r="AG80" s="112">
        <v>7</v>
      </c>
      <c r="AH80" s="113" t="s">
        <v>25</v>
      </c>
      <c r="AI80" s="124">
        <v>77.581113609173457</v>
      </c>
      <c r="AJ80" s="229"/>
      <c r="AK80" s="77" t="s">
        <v>34</v>
      </c>
      <c r="AL80" s="112">
        <v>5</v>
      </c>
      <c r="AM80" s="112">
        <v>5</v>
      </c>
      <c r="AN80" s="113" t="s">
        <v>24</v>
      </c>
      <c r="AO80" s="124">
        <v>132.91199826559247</v>
      </c>
      <c r="AP80" s="229"/>
      <c r="AQ80" s="77"/>
      <c r="AR80" s="274"/>
      <c r="AS80" s="274"/>
      <c r="AT80" s="112"/>
      <c r="AU80" s="113"/>
      <c r="AV80" s="124"/>
      <c r="AW80" s="229"/>
      <c r="AX80" s="77"/>
      <c r="AY80" s="112"/>
      <c r="AZ80" s="112"/>
      <c r="BA80" s="112"/>
      <c r="BB80" s="112"/>
      <c r="BC80" s="112"/>
      <c r="BD80" s="113"/>
      <c r="BE80" s="114"/>
      <c r="BF80" s="229"/>
      <c r="BG80" s="77"/>
      <c r="BH80" s="112"/>
      <c r="BI80" s="112"/>
      <c r="BJ80" s="112"/>
      <c r="BK80" s="113"/>
      <c r="BL80" s="114"/>
      <c r="BM80" s="229"/>
      <c r="BN80" s="77"/>
      <c r="BO80" s="113"/>
      <c r="BP80" s="114"/>
      <c r="BQ80" s="229"/>
      <c r="BR80" s="77"/>
      <c r="BS80" s="112"/>
      <c r="BT80" s="112"/>
      <c r="BU80" s="113"/>
      <c r="BV80" s="125"/>
      <c r="BW80" s="126"/>
    </row>
    <row r="81" spans="1:75" s="84" customFormat="1" ht="12.75" customHeight="1" x14ac:dyDescent="0.2">
      <c r="A81" s="18">
        <v>19</v>
      </c>
      <c r="B81" s="273" t="s">
        <v>34</v>
      </c>
      <c r="C81" s="74" t="s">
        <v>813</v>
      </c>
      <c r="D81" s="19" t="s">
        <v>517</v>
      </c>
      <c r="E81" s="75" t="s">
        <v>1152</v>
      </c>
      <c r="F81" s="76"/>
      <c r="G81" s="115">
        <f t="shared" si="8"/>
        <v>166.81197372457763</v>
      </c>
      <c r="H81" s="220">
        <f t="shared" si="9"/>
        <v>166.81197372457763</v>
      </c>
      <c r="I81" s="115">
        <f t="shared" si="10"/>
        <v>3</v>
      </c>
      <c r="J81" s="115">
        <f t="shared" si="11"/>
        <v>9</v>
      </c>
      <c r="K81" s="247"/>
      <c r="L81" s="77"/>
      <c r="M81" s="112"/>
      <c r="N81" s="112"/>
      <c r="O81" s="113"/>
      <c r="P81" s="125"/>
      <c r="Q81" s="229"/>
      <c r="R81" s="77" t="s">
        <v>34</v>
      </c>
      <c r="S81" s="112">
        <v>8</v>
      </c>
      <c r="T81" s="112">
        <v>8</v>
      </c>
      <c r="U81" s="113" t="s">
        <v>24</v>
      </c>
      <c r="V81" s="124">
        <v>37.5</v>
      </c>
      <c r="W81" s="229"/>
      <c r="X81" s="77"/>
      <c r="Y81" s="112"/>
      <c r="Z81" s="112"/>
      <c r="AA81" s="112"/>
      <c r="AB81" s="113"/>
      <c r="AC81" s="124"/>
      <c r="AD81" s="229"/>
      <c r="AE81" s="77" t="s">
        <v>34</v>
      </c>
      <c r="AF81" s="112">
        <v>9</v>
      </c>
      <c r="AG81" s="112" t="s">
        <v>24</v>
      </c>
      <c r="AH81" s="113">
        <v>7</v>
      </c>
      <c r="AI81" s="124">
        <v>61.01277902680895</v>
      </c>
      <c r="AJ81" s="229"/>
      <c r="AK81" s="77" t="s">
        <v>34</v>
      </c>
      <c r="AL81" s="112">
        <v>7</v>
      </c>
      <c r="AM81" s="112">
        <v>8</v>
      </c>
      <c r="AN81" s="113">
        <v>7</v>
      </c>
      <c r="AO81" s="124">
        <v>68.299194697768669</v>
      </c>
      <c r="AP81" s="229"/>
      <c r="AQ81" s="77"/>
      <c r="AR81" s="274"/>
      <c r="AS81" s="274"/>
      <c r="AT81" s="112"/>
      <c r="AU81" s="113"/>
      <c r="AV81" s="124"/>
      <c r="AW81" s="229"/>
      <c r="AX81" s="77"/>
      <c r="AY81" s="112"/>
      <c r="AZ81" s="112"/>
      <c r="BA81" s="112"/>
      <c r="BB81" s="112"/>
      <c r="BC81" s="112"/>
      <c r="BD81" s="113"/>
      <c r="BE81" s="114"/>
      <c r="BF81" s="229"/>
      <c r="BG81" s="77"/>
      <c r="BH81" s="112"/>
      <c r="BI81" s="112"/>
      <c r="BJ81" s="112"/>
      <c r="BK81" s="113"/>
      <c r="BL81" s="114"/>
      <c r="BM81" s="229"/>
      <c r="BN81" s="77"/>
      <c r="BO81" s="113"/>
      <c r="BP81" s="114"/>
      <c r="BQ81" s="229"/>
      <c r="BR81" s="77"/>
      <c r="BS81" s="112"/>
      <c r="BT81" s="112"/>
      <c r="BU81" s="113"/>
      <c r="BV81" s="125"/>
      <c r="BW81" s="126"/>
    </row>
    <row r="82" spans="1:75" s="84" customFormat="1" ht="12.75" customHeight="1" x14ac:dyDescent="0.2">
      <c r="A82" s="18">
        <v>20</v>
      </c>
      <c r="B82" s="273" t="s">
        <v>34</v>
      </c>
      <c r="C82" s="74" t="s">
        <v>1304</v>
      </c>
      <c r="D82" s="19" t="s">
        <v>1305</v>
      </c>
      <c r="E82" s="75" t="s">
        <v>1306</v>
      </c>
      <c r="F82" s="76"/>
      <c r="G82" s="115">
        <f t="shared" si="8"/>
        <v>0</v>
      </c>
      <c r="H82" s="220">
        <f t="shared" si="9"/>
        <v>156.246936830415</v>
      </c>
      <c r="I82" s="115">
        <f t="shared" si="10"/>
        <v>1</v>
      </c>
      <c r="J82" s="115">
        <f t="shared" si="11"/>
        <v>6</v>
      </c>
      <c r="K82" s="247"/>
      <c r="L82" s="77"/>
      <c r="M82" s="112"/>
      <c r="N82" s="112"/>
      <c r="O82" s="113"/>
      <c r="P82" s="125"/>
      <c r="Q82" s="229"/>
      <c r="R82" s="77"/>
      <c r="S82" s="112"/>
      <c r="T82" s="112"/>
      <c r="U82" s="113"/>
      <c r="V82" s="124"/>
      <c r="W82" s="229"/>
      <c r="X82" s="77"/>
      <c r="Y82" s="112"/>
      <c r="Z82" s="112"/>
      <c r="AA82" s="112"/>
      <c r="AB82" s="113"/>
      <c r="AC82" s="124"/>
      <c r="AD82" s="229"/>
      <c r="AE82" s="77"/>
      <c r="AF82" s="112"/>
      <c r="AG82" s="112"/>
      <c r="AH82" s="113"/>
      <c r="AI82" s="124"/>
      <c r="AJ82" s="229"/>
      <c r="AK82" s="77"/>
      <c r="AL82" s="112"/>
      <c r="AM82" s="112"/>
      <c r="AN82" s="113"/>
      <c r="AO82" s="124"/>
      <c r="AP82" s="229"/>
      <c r="AQ82" s="77"/>
      <c r="AR82" s="274"/>
      <c r="AS82" s="274"/>
      <c r="AT82" s="112"/>
      <c r="AU82" s="113"/>
      <c r="AV82" s="124"/>
      <c r="AW82" s="229"/>
      <c r="AX82" s="77" t="s">
        <v>34</v>
      </c>
      <c r="AY82" s="112" t="s">
        <v>24</v>
      </c>
      <c r="AZ82" s="112" t="s">
        <v>24</v>
      </c>
      <c r="BA82" s="112" t="s">
        <v>202</v>
      </c>
      <c r="BB82" s="112" t="s">
        <v>24</v>
      </c>
      <c r="BC82" s="112" t="s">
        <v>24</v>
      </c>
      <c r="BD82" s="113" t="s">
        <v>25</v>
      </c>
      <c r="BE82" s="114">
        <v>156.246936830415</v>
      </c>
      <c r="BF82" s="229"/>
      <c r="BG82" s="77"/>
      <c r="BH82" s="112"/>
      <c r="BI82" s="112"/>
      <c r="BJ82" s="112"/>
      <c r="BK82" s="113"/>
      <c r="BL82" s="114"/>
      <c r="BM82" s="229"/>
      <c r="BN82" s="77"/>
      <c r="BO82" s="113"/>
      <c r="BP82" s="114"/>
      <c r="BQ82" s="229"/>
      <c r="BR82" s="77"/>
      <c r="BS82" s="112"/>
      <c r="BT82" s="112"/>
      <c r="BU82" s="113"/>
      <c r="BV82" s="125"/>
      <c r="BW82" s="126"/>
    </row>
    <row r="83" spans="1:75" s="84" customFormat="1" ht="12.75" customHeight="1" x14ac:dyDescent="0.2">
      <c r="A83" s="18">
        <v>21</v>
      </c>
      <c r="B83" s="273" t="s">
        <v>34</v>
      </c>
      <c r="C83" s="74" t="s">
        <v>917</v>
      </c>
      <c r="D83" s="19" t="s">
        <v>1217</v>
      </c>
      <c r="E83" s="75" t="s">
        <v>1218</v>
      </c>
      <c r="F83" s="76"/>
      <c r="G83" s="115">
        <f t="shared" si="8"/>
        <v>108.6075944943357</v>
      </c>
      <c r="H83" s="220">
        <f t="shared" si="9"/>
        <v>108.6075944943357</v>
      </c>
      <c r="I83" s="115">
        <f t="shared" si="10"/>
        <v>1</v>
      </c>
      <c r="J83" s="115">
        <f t="shared" si="11"/>
        <v>4</v>
      </c>
      <c r="K83" s="247"/>
      <c r="L83" s="77"/>
      <c r="M83" s="112"/>
      <c r="N83" s="112"/>
      <c r="O83" s="113"/>
      <c r="P83" s="125"/>
      <c r="Q83" s="229"/>
      <c r="R83" s="77"/>
      <c r="S83" s="112"/>
      <c r="T83" s="112"/>
      <c r="U83" s="113"/>
      <c r="V83" s="124"/>
      <c r="W83" s="229"/>
      <c r="X83" s="77" t="s">
        <v>34</v>
      </c>
      <c r="Y83" s="112">
        <v>6</v>
      </c>
      <c r="Z83" s="112">
        <v>11</v>
      </c>
      <c r="AA83" s="112" t="s">
        <v>24</v>
      </c>
      <c r="AB83" s="113" t="s">
        <v>24</v>
      </c>
      <c r="AC83" s="124">
        <v>108.6075944943357</v>
      </c>
      <c r="AD83" s="229"/>
      <c r="AE83" s="77"/>
      <c r="AF83" s="112"/>
      <c r="AG83" s="112"/>
      <c r="AH83" s="113"/>
      <c r="AI83" s="124"/>
      <c r="AJ83" s="229"/>
      <c r="AK83" s="77"/>
      <c r="AL83" s="112"/>
      <c r="AM83" s="112"/>
      <c r="AN83" s="113"/>
      <c r="AO83" s="124"/>
      <c r="AP83" s="229"/>
      <c r="AQ83" s="77"/>
      <c r="AR83" s="274"/>
      <c r="AS83" s="274"/>
      <c r="AT83" s="112"/>
      <c r="AU83" s="113"/>
      <c r="AV83" s="124"/>
      <c r="AW83" s="229"/>
      <c r="AX83" s="77"/>
      <c r="AY83" s="112"/>
      <c r="AZ83" s="112"/>
      <c r="BA83" s="112"/>
      <c r="BB83" s="112"/>
      <c r="BC83" s="112"/>
      <c r="BD83" s="113"/>
      <c r="BE83" s="114"/>
      <c r="BF83" s="229"/>
      <c r="BG83" s="77"/>
      <c r="BH83" s="112"/>
      <c r="BI83" s="112"/>
      <c r="BJ83" s="112"/>
      <c r="BK83" s="113"/>
      <c r="BL83" s="114"/>
      <c r="BM83" s="229"/>
      <c r="BN83" s="77"/>
      <c r="BO83" s="113"/>
      <c r="BP83" s="114"/>
      <c r="BQ83" s="229"/>
      <c r="BR83" s="77"/>
      <c r="BS83" s="112"/>
      <c r="BT83" s="112"/>
      <c r="BU83" s="113"/>
      <c r="BV83" s="125"/>
      <c r="BW83" s="126"/>
    </row>
    <row r="84" spans="1:75" s="84" customFormat="1" ht="12.75" customHeight="1" x14ac:dyDescent="0.2">
      <c r="A84" s="18">
        <v>22</v>
      </c>
      <c r="B84" s="273" t="s">
        <v>34</v>
      </c>
      <c r="C84" s="74" t="s">
        <v>809</v>
      </c>
      <c r="D84" s="19" t="s">
        <v>1146</v>
      </c>
      <c r="E84" s="75" t="s">
        <v>1147</v>
      </c>
      <c r="F84" s="76"/>
      <c r="G84" s="115">
        <f t="shared" si="8"/>
        <v>84.146534179299323</v>
      </c>
      <c r="H84" s="220">
        <f t="shared" si="9"/>
        <v>84.146534179299323</v>
      </c>
      <c r="I84" s="115">
        <f t="shared" si="10"/>
        <v>1</v>
      </c>
      <c r="J84" s="115">
        <f t="shared" si="11"/>
        <v>3</v>
      </c>
      <c r="K84" s="247"/>
      <c r="L84" s="77"/>
      <c r="M84" s="112"/>
      <c r="N84" s="112"/>
      <c r="O84" s="113"/>
      <c r="P84" s="125"/>
      <c r="Q84" s="229"/>
      <c r="R84" s="77" t="s">
        <v>34</v>
      </c>
      <c r="S84" s="112">
        <v>7</v>
      </c>
      <c r="T84" s="112">
        <v>6</v>
      </c>
      <c r="U84" s="113" t="s">
        <v>24</v>
      </c>
      <c r="V84" s="124">
        <v>84.146534179299323</v>
      </c>
      <c r="W84" s="229"/>
      <c r="X84" s="77"/>
      <c r="Y84" s="112"/>
      <c r="Z84" s="112"/>
      <c r="AA84" s="112"/>
      <c r="AB84" s="113"/>
      <c r="AC84" s="124"/>
      <c r="AD84" s="229"/>
      <c r="AE84" s="77"/>
      <c r="AF84" s="112"/>
      <c r="AG84" s="112"/>
      <c r="AH84" s="113"/>
      <c r="AI84" s="124"/>
      <c r="AJ84" s="229"/>
      <c r="AK84" s="77"/>
      <c r="AL84" s="112"/>
      <c r="AM84" s="112"/>
      <c r="AN84" s="113"/>
      <c r="AO84" s="124"/>
      <c r="AP84" s="229"/>
      <c r="AQ84" s="77"/>
      <c r="AR84" s="274"/>
      <c r="AS84" s="274"/>
      <c r="AT84" s="112"/>
      <c r="AU84" s="113"/>
      <c r="AV84" s="124"/>
      <c r="AW84" s="229"/>
      <c r="AX84" s="77"/>
      <c r="AY84" s="112"/>
      <c r="AZ84" s="112"/>
      <c r="BA84" s="112"/>
      <c r="BB84" s="112"/>
      <c r="BC84" s="112"/>
      <c r="BD84" s="113"/>
      <c r="BE84" s="114"/>
      <c r="BF84" s="229"/>
      <c r="BG84" s="77"/>
      <c r="BH84" s="112"/>
      <c r="BI84" s="112"/>
      <c r="BJ84" s="112"/>
      <c r="BK84" s="113"/>
      <c r="BL84" s="114"/>
      <c r="BM84" s="229"/>
      <c r="BN84" s="77"/>
      <c r="BO84" s="113"/>
      <c r="BP84" s="114"/>
      <c r="BQ84" s="229"/>
      <c r="BR84" s="77"/>
      <c r="BS84" s="112"/>
      <c r="BT84" s="112"/>
      <c r="BU84" s="113"/>
      <c r="BV84" s="125"/>
      <c r="BW84" s="126"/>
    </row>
    <row r="85" spans="1:75" s="84" customFormat="1" ht="12.75" customHeight="1" x14ac:dyDescent="0.2">
      <c r="A85" s="18">
        <v>23</v>
      </c>
      <c r="B85" s="273" t="s">
        <v>34</v>
      </c>
      <c r="C85" s="74" t="s">
        <v>609</v>
      </c>
      <c r="D85" s="19" t="s">
        <v>188</v>
      </c>
      <c r="E85" s="75" t="s">
        <v>1526</v>
      </c>
      <c r="F85" s="76"/>
      <c r="G85" s="115">
        <f t="shared" si="8"/>
        <v>0</v>
      </c>
      <c r="H85" s="220">
        <f t="shared" si="9"/>
        <v>51.785714285714285</v>
      </c>
      <c r="I85" s="115">
        <f t="shared" si="10"/>
        <v>2</v>
      </c>
      <c r="J85" s="115">
        <f t="shared" si="11"/>
        <v>7</v>
      </c>
      <c r="K85" s="247"/>
      <c r="L85" s="77"/>
      <c r="M85" s="112"/>
      <c r="N85" s="112"/>
      <c r="O85" s="113"/>
      <c r="P85" s="125"/>
      <c r="Q85" s="229"/>
      <c r="R85" s="77"/>
      <c r="S85" s="112"/>
      <c r="T85" s="112"/>
      <c r="U85" s="113"/>
      <c r="V85" s="124"/>
      <c r="W85" s="229"/>
      <c r="X85" s="77"/>
      <c r="Y85" s="112"/>
      <c r="Z85" s="112"/>
      <c r="AA85" s="112"/>
      <c r="AB85" s="113"/>
      <c r="AC85" s="124"/>
      <c r="AD85" s="229"/>
      <c r="AE85" s="77"/>
      <c r="AF85" s="112"/>
      <c r="AG85" s="112"/>
      <c r="AH85" s="113"/>
      <c r="AI85" s="124"/>
      <c r="AJ85" s="229"/>
      <c r="AK85" s="77"/>
      <c r="AL85" s="112"/>
      <c r="AM85" s="112"/>
      <c r="AN85" s="113"/>
      <c r="AO85" s="124"/>
      <c r="AP85" s="229"/>
      <c r="AQ85" s="77"/>
      <c r="AR85" s="274"/>
      <c r="AS85" s="274"/>
      <c r="AT85" s="112"/>
      <c r="AU85" s="113"/>
      <c r="AV85" s="124"/>
      <c r="AW85" s="229"/>
      <c r="AX85" s="77"/>
      <c r="AY85" s="112"/>
      <c r="AZ85" s="112"/>
      <c r="BA85" s="112"/>
      <c r="BB85" s="112"/>
      <c r="BC85" s="112"/>
      <c r="BD85" s="113"/>
      <c r="BE85" s="114"/>
      <c r="BF85" s="229"/>
      <c r="BG85" s="77" t="s">
        <v>349</v>
      </c>
      <c r="BH85" s="112" t="s">
        <v>25</v>
      </c>
      <c r="BI85" s="112" t="s">
        <v>25</v>
      </c>
      <c r="BJ85" s="112" t="s">
        <v>25</v>
      </c>
      <c r="BK85" s="113" t="s">
        <v>24</v>
      </c>
      <c r="BL85" s="114">
        <v>14.285714285714285</v>
      </c>
      <c r="BM85" s="229"/>
      <c r="BN85" s="77"/>
      <c r="BO85" s="113"/>
      <c r="BP85" s="114"/>
      <c r="BQ85" s="229"/>
      <c r="BR85" s="77" t="s">
        <v>1006</v>
      </c>
      <c r="BS85" s="112" t="s">
        <v>222</v>
      </c>
      <c r="BT85" s="112" t="s">
        <v>24</v>
      </c>
      <c r="BU85" s="113" t="s">
        <v>222</v>
      </c>
      <c r="BV85" s="125">
        <v>37.5</v>
      </c>
      <c r="BW85" s="126"/>
    </row>
    <row r="86" spans="1:75" s="84" customFormat="1" ht="12.75" customHeight="1" x14ac:dyDescent="0.2">
      <c r="A86" s="18">
        <v>24</v>
      </c>
      <c r="B86" s="273" t="s">
        <v>34</v>
      </c>
      <c r="C86" s="74" t="s">
        <v>921</v>
      </c>
      <c r="D86" s="19" t="s">
        <v>1227</v>
      </c>
      <c r="E86" s="75" t="s">
        <v>1228</v>
      </c>
      <c r="F86" s="76"/>
      <c r="G86" s="115">
        <f t="shared" si="8"/>
        <v>45.625728969047906</v>
      </c>
      <c r="H86" s="220">
        <f t="shared" si="9"/>
        <v>45.625728969047906</v>
      </c>
      <c r="I86" s="115">
        <f t="shared" si="10"/>
        <v>1</v>
      </c>
      <c r="J86" s="115">
        <f t="shared" si="11"/>
        <v>4</v>
      </c>
      <c r="K86" s="247"/>
      <c r="L86" s="77"/>
      <c r="M86" s="112"/>
      <c r="N86" s="112"/>
      <c r="O86" s="113"/>
      <c r="P86" s="125"/>
      <c r="Q86" s="229"/>
      <c r="R86" s="77"/>
      <c r="S86" s="112"/>
      <c r="T86" s="112"/>
      <c r="U86" s="113"/>
      <c r="V86" s="124"/>
      <c r="W86" s="229"/>
      <c r="X86" s="77" t="s">
        <v>34</v>
      </c>
      <c r="Y86" s="112">
        <v>12</v>
      </c>
      <c r="Z86" s="112" t="s">
        <v>25</v>
      </c>
      <c r="AA86" s="112" t="s">
        <v>24</v>
      </c>
      <c r="AB86" s="113">
        <v>10</v>
      </c>
      <c r="AC86" s="124">
        <v>45.625728969047906</v>
      </c>
      <c r="AD86" s="229"/>
      <c r="AE86" s="77"/>
      <c r="AF86" s="112"/>
      <c r="AG86" s="112"/>
      <c r="AH86" s="113"/>
      <c r="AI86" s="124"/>
      <c r="AJ86" s="229"/>
      <c r="AK86" s="77"/>
      <c r="AL86" s="112"/>
      <c r="AM86" s="112"/>
      <c r="AN86" s="113"/>
      <c r="AO86" s="124"/>
      <c r="AP86" s="229"/>
      <c r="AQ86" s="77"/>
      <c r="AR86" s="274"/>
      <c r="AS86" s="274"/>
      <c r="AT86" s="112"/>
      <c r="AU86" s="113"/>
      <c r="AV86" s="124"/>
      <c r="AW86" s="229"/>
      <c r="AX86" s="77"/>
      <c r="AY86" s="112"/>
      <c r="AZ86" s="112"/>
      <c r="BA86" s="112"/>
      <c r="BB86" s="112"/>
      <c r="BC86" s="112"/>
      <c r="BD86" s="113"/>
      <c r="BE86" s="114"/>
      <c r="BF86" s="229"/>
      <c r="BG86" s="77"/>
      <c r="BH86" s="112"/>
      <c r="BI86" s="112"/>
      <c r="BJ86" s="112"/>
      <c r="BK86" s="113"/>
      <c r="BL86" s="114"/>
      <c r="BM86" s="229"/>
      <c r="BN86" s="77"/>
      <c r="BO86" s="113"/>
      <c r="BP86" s="114"/>
      <c r="BQ86" s="229"/>
      <c r="BR86" s="77"/>
      <c r="BS86" s="112"/>
      <c r="BT86" s="112"/>
      <c r="BU86" s="113"/>
      <c r="BV86" s="125"/>
      <c r="BW86" s="126"/>
    </row>
    <row r="87" spans="1:75" s="84" customFormat="1" ht="12.75" customHeight="1" x14ac:dyDescent="0.2">
      <c r="A87" s="18">
        <v>1</v>
      </c>
      <c r="B87" s="272" t="s">
        <v>35</v>
      </c>
      <c r="C87" s="74" t="s">
        <v>764</v>
      </c>
      <c r="D87" s="19" t="s">
        <v>1111</v>
      </c>
      <c r="E87" s="75" t="s">
        <v>1133</v>
      </c>
      <c r="F87" s="76"/>
      <c r="G87" s="115">
        <f t="shared" si="8"/>
        <v>1278.1073419488805</v>
      </c>
      <c r="H87" s="220">
        <f t="shared" si="9"/>
        <v>1995.3572800167576</v>
      </c>
      <c r="I87" s="115">
        <f t="shared" si="10"/>
        <v>7</v>
      </c>
      <c r="J87" s="115">
        <f t="shared" si="11"/>
        <v>21</v>
      </c>
      <c r="K87" s="247"/>
      <c r="L87" s="77" t="s">
        <v>35</v>
      </c>
      <c r="M87" s="112">
        <v>1</v>
      </c>
      <c r="N87" s="112">
        <v>2</v>
      </c>
      <c r="O87" s="113">
        <v>1</v>
      </c>
      <c r="P87" s="125">
        <v>397.42749193322516</v>
      </c>
      <c r="Q87" s="229"/>
      <c r="R87" s="77" t="s">
        <v>57</v>
      </c>
      <c r="S87" s="112">
        <v>4</v>
      </c>
      <c r="T87" s="112">
        <v>2</v>
      </c>
      <c r="U87" s="113">
        <v>2</v>
      </c>
      <c r="V87" s="124">
        <v>273.18335509141701</v>
      </c>
      <c r="W87" s="229"/>
      <c r="X87" s="77" t="s">
        <v>57</v>
      </c>
      <c r="Y87" s="112">
        <v>2</v>
      </c>
      <c r="Z87" s="112">
        <v>2</v>
      </c>
      <c r="AA87" s="112">
        <v>2</v>
      </c>
      <c r="AB87" s="113" t="s">
        <v>24</v>
      </c>
      <c r="AC87" s="124">
        <v>338.23485487461613</v>
      </c>
      <c r="AD87" s="229"/>
      <c r="AE87" s="77" t="s">
        <v>57</v>
      </c>
      <c r="AF87" s="112">
        <v>2</v>
      </c>
      <c r="AG87" s="112">
        <v>1</v>
      </c>
      <c r="AH87" s="113" t="s">
        <v>26</v>
      </c>
      <c r="AI87" s="124">
        <v>269.26164004962232</v>
      </c>
      <c r="AJ87" s="229"/>
      <c r="AK87" s="77"/>
      <c r="AL87" s="112"/>
      <c r="AM87" s="112"/>
      <c r="AN87" s="113"/>
      <c r="AO87" s="124"/>
      <c r="AP87" s="229"/>
      <c r="AQ87" s="77"/>
      <c r="AR87" s="274"/>
      <c r="AS87" s="274"/>
      <c r="AT87" s="112"/>
      <c r="AU87" s="113"/>
      <c r="AV87" s="124"/>
      <c r="AW87" s="229"/>
      <c r="AX87" s="77"/>
      <c r="AY87" s="112"/>
      <c r="AZ87" s="112"/>
      <c r="BA87" s="112"/>
      <c r="BB87" s="112"/>
      <c r="BC87" s="112"/>
      <c r="BD87" s="113"/>
      <c r="BE87" s="114"/>
      <c r="BF87" s="229"/>
      <c r="BG87" s="77" t="s">
        <v>57</v>
      </c>
      <c r="BH87" s="112">
        <v>2</v>
      </c>
      <c r="BI87" s="112">
        <v>2</v>
      </c>
      <c r="BJ87" s="112">
        <v>2</v>
      </c>
      <c r="BK87" s="113">
        <v>1</v>
      </c>
      <c r="BL87" s="114">
        <v>350.26975159433528</v>
      </c>
      <c r="BM87" s="229"/>
      <c r="BN87" s="77" t="s">
        <v>35</v>
      </c>
      <c r="BO87" s="113">
        <v>1</v>
      </c>
      <c r="BP87" s="114">
        <v>145.15449934959719</v>
      </c>
      <c r="BQ87" s="229"/>
      <c r="BR87" s="77" t="s">
        <v>57</v>
      </c>
      <c r="BS87" s="112" t="s">
        <v>204</v>
      </c>
      <c r="BT87" s="112" t="s">
        <v>204</v>
      </c>
      <c r="BU87" s="113" t="s">
        <v>222</v>
      </c>
      <c r="BV87" s="125">
        <v>221.82568712394465</v>
      </c>
      <c r="BW87" s="126"/>
    </row>
    <row r="88" spans="1:75" s="84" customFormat="1" ht="12.75" customHeight="1" x14ac:dyDescent="0.2">
      <c r="A88" s="18">
        <v>2</v>
      </c>
      <c r="B88" s="272" t="s">
        <v>35</v>
      </c>
      <c r="C88" s="74" t="s">
        <v>728</v>
      </c>
      <c r="D88" s="19" t="s">
        <v>314</v>
      </c>
      <c r="E88" s="75" t="s">
        <v>817</v>
      </c>
      <c r="F88" s="76"/>
      <c r="G88" s="115">
        <f t="shared" si="8"/>
        <v>1040.848501887865</v>
      </c>
      <c r="H88" s="220">
        <f t="shared" si="9"/>
        <v>1610.4372312195969</v>
      </c>
      <c r="I88" s="115">
        <f t="shared" si="10"/>
        <v>4</v>
      </c>
      <c r="J88" s="115">
        <f t="shared" si="11"/>
        <v>14</v>
      </c>
      <c r="K88" s="247"/>
      <c r="L88" s="77"/>
      <c r="M88" s="112"/>
      <c r="N88" s="112"/>
      <c r="O88" s="113"/>
      <c r="P88" s="125"/>
      <c r="Q88" s="229"/>
      <c r="R88" s="77" t="s">
        <v>56</v>
      </c>
      <c r="S88" s="112">
        <v>1</v>
      </c>
      <c r="T88" s="112">
        <v>1</v>
      </c>
      <c r="U88" s="113">
        <v>1</v>
      </c>
      <c r="V88" s="124">
        <v>450</v>
      </c>
      <c r="W88" s="229"/>
      <c r="X88" s="77" t="s">
        <v>56</v>
      </c>
      <c r="Y88" s="112">
        <v>1</v>
      </c>
      <c r="Z88" s="112">
        <v>1</v>
      </c>
      <c r="AA88" s="112">
        <v>1</v>
      </c>
      <c r="AB88" s="113">
        <v>1</v>
      </c>
      <c r="AC88" s="124">
        <v>590.84850188786504</v>
      </c>
      <c r="AD88" s="229"/>
      <c r="AE88" s="77"/>
      <c r="AF88" s="112"/>
      <c r="AG88" s="112"/>
      <c r="AH88" s="113"/>
      <c r="AI88" s="124"/>
      <c r="AJ88" s="229"/>
      <c r="AK88" s="77"/>
      <c r="AL88" s="112"/>
      <c r="AM88" s="112"/>
      <c r="AN88" s="113"/>
      <c r="AO88" s="124"/>
      <c r="AP88" s="229"/>
      <c r="AQ88" s="77"/>
      <c r="AR88" s="274"/>
      <c r="AS88" s="274"/>
      <c r="AT88" s="112"/>
      <c r="AU88" s="113"/>
      <c r="AV88" s="124"/>
      <c r="AW88" s="229"/>
      <c r="AX88" s="77"/>
      <c r="AY88" s="112"/>
      <c r="AZ88" s="112"/>
      <c r="BA88" s="112"/>
      <c r="BB88" s="112"/>
      <c r="BC88" s="112"/>
      <c r="BD88" s="113"/>
      <c r="BE88" s="114"/>
      <c r="BF88" s="229"/>
      <c r="BG88" s="77" t="s">
        <v>56</v>
      </c>
      <c r="BH88" s="112">
        <v>3</v>
      </c>
      <c r="BI88" s="112">
        <v>6</v>
      </c>
      <c r="BJ88" s="112" t="s">
        <v>24</v>
      </c>
      <c r="BK88" s="113">
        <v>4</v>
      </c>
      <c r="BL88" s="114">
        <v>314.76686624445801</v>
      </c>
      <c r="BM88" s="229"/>
      <c r="BN88" s="77"/>
      <c r="BO88" s="113"/>
      <c r="BP88" s="114"/>
      <c r="BQ88" s="229"/>
      <c r="BR88" s="77" t="s">
        <v>56</v>
      </c>
      <c r="BS88" s="112" t="s">
        <v>203</v>
      </c>
      <c r="BT88" s="112" t="s">
        <v>204</v>
      </c>
      <c r="BU88" s="113" t="s">
        <v>227</v>
      </c>
      <c r="BV88" s="125">
        <v>254.82186308727387</v>
      </c>
      <c r="BW88" s="126"/>
    </row>
    <row r="89" spans="1:75" s="84" customFormat="1" ht="12.75" customHeight="1" x14ac:dyDescent="0.2">
      <c r="A89" s="18">
        <v>3</v>
      </c>
      <c r="B89" s="272" t="s">
        <v>35</v>
      </c>
      <c r="C89" s="74" t="s">
        <v>1041</v>
      </c>
      <c r="D89" s="19" t="s">
        <v>1116</v>
      </c>
      <c r="E89" s="75" t="s">
        <v>1252</v>
      </c>
      <c r="F89" s="76"/>
      <c r="G89" s="115">
        <f t="shared" si="8"/>
        <v>523.68116260772274</v>
      </c>
      <c r="H89" s="220">
        <f t="shared" si="9"/>
        <v>1402.5261823215578</v>
      </c>
      <c r="I89" s="115">
        <f t="shared" si="10"/>
        <v>6</v>
      </c>
      <c r="J89" s="115">
        <f t="shared" si="11"/>
        <v>22</v>
      </c>
      <c r="K89" s="247"/>
      <c r="L89" s="77" t="s">
        <v>702</v>
      </c>
      <c r="M89" s="112">
        <v>2</v>
      </c>
      <c r="N89" s="112">
        <v>3</v>
      </c>
      <c r="O89" s="113">
        <v>2</v>
      </c>
      <c r="P89" s="125">
        <v>270.88643834802156</v>
      </c>
      <c r="Q89" s="229"/>
      <c r="R89" s="77"/>
      <c r="S89" s="112"/>
      <c r="T89" s="112"/>
      <c r="U89" s="113"/>
      <c r="V89" s="124"/>
      <c r="W89" s="229"/>
      <c r="X89" s="77"/>
      <c r="Y89" s="112"/>
      <c r="Z89" s="112"/>
      <c r="AA89" s="112"/>
      <c r="AB89" s="113"/>
      <c r="AC89" s="124"/>
      <c r="AD89" s="229"/>
      <c r="AE89" s="77" t="s">
        <v>56</v>
      </c>
      <c r="AF89" s="112">
        <v>12</v>
      </c>
      <c r="AG89" s="112">
        <v>7</v>
      </c>
      <c r="AH89" s="113">
        <v>10</v>
      </c>
      <c r="AI89" s="124">
        <v>120.87753854293143</v>
      </c>
      <c r="AJ89" s="229"/>
      <c r="AK89" s="77" t="s">
        <v>35</v>
      </c>
      <c r="AL89" s="112">
        <v>6</v>
      </c>
      <c r="AM89" s="112">
        <v>10</v>
      </c>
      <c r="AN89" s="113">
        <v>12</v>
      </c>
      <c r="AO89" s="124">
        <v>131.91718571676978</v>
      </c>
      <c r="AP89" s="229"/>
      <c r="AQ89" s="77"/>
      <c r="AR89" s="274"/>
      <c r="AS89" s="274"/>
      <c r="AT89" s="112"/>
      <c r="AU89" s="113"/>
      <c r="AV89" s="124"/>
      <c r="AW89" s="229"/>
      <c r="AX89" s="77" t="s">
        <v>1285</v>
      </c>
      <c r="AY89" s="112" t="s">
        <v>200</v>
      </c>
      <c r="AZ89" s="112" t="s">
        <v>200</v>
      </c>
      <c r="BA89" s="112" t="s">
        <v>201</v>
      </c>
      <c r="BB89" s="112" t="s">
        <v>201</v>
      </c>
      <c r="BC89" s="112" t="s">
        <v>201</v>
      </c>
      <c r="BD89" s="113" t="s">
        <v>200</v>
      </c>
      <c r="BE89" s="114">
        <v>738.29087576549591</v>
      </c>
      <c r="BF89" s="229"/>
      <c r="BG89" s="77" t="s">
        <v>56</v>
      </c>
      <c r="BH89" s="112">
        <v>14</v>
      </c>
      <c r="BI89" s="112">
        <v>14</v>
      </c>
      <c r="BJ89" s="112">
        <v>12</v>
      </c>
      <c r="BK89" s="113">
        <v>13</v>
      </c>
      <c r="BL89" s="114">
        <v>54.956573650100722</v>
      </c>
      <c r="BM89" s="229"/>
      <c r="BN89" s="77"/>
      <c r="BO89" s="113"/>
      <c r="BP89" s="114"/>
      <c r="BQ89" s="229"/>
      <c r="BR89" s="77" t="s">
        <v>56</v>
      </c>
      <c r="BS89" s="112" t="s">
        <v>227</v>
      </c>
      <c r="BT89" s="112" t="s">
        <v>224</v>
      </c>
      <c r="BU89" s="113" t="s">
        <v>224</v>
      </c>
      <c r="BV89" s="125">
        <v>85.597570298238111</v>
      </c>
      <c r="BW89" s="126"/>
    </row>
    <row r="90" spans="1:75" s="84" customFormat="1" ht="12.75" customHeight="1" x14ac:dyDescent="0.2">
      <c r="A90" s="18">
        <v>4</v>
      </c>
      <c r="B90" s="272" t="s">
        <v>35</v>
      </c>
      <c r="C90" s="74" t="s">
        <v>739</v>
      </c>
      <c r="D90" s="19" t="s">
        <v>1135</v>
      </c>
      <c r="E90" s="75" t="s">
        <v>1136</v>
      </c>
      <c r="F90" s="76"/>
      <c r="G90" s="115">
        <f t="shared" si="8"/>
        <v>515.66020857798856</v>
      </c>
      <c r="H90" s="220">
        <f t="shared" si="9"/>
        <v>1369.9637169958785</v>
      </c>
      <c r="I90" s="115">
        <f t="shared" si="10"/>
        <v>5</v>
      </c>
      <c r="J90" s="115">
        <f t="shared" si="11"/>
        <v>18</v>
      </c>
      <c r="K90" s="247"/>
      <c r="L90" s="77"/>
      <c r="M90" s="112"/>
      <c r="N90" s="112"/>
      <c r="O90" s="113"/>
      <c r="P90" s="125"/>
      <c r="Q90" s="229"/>
      <c r="R90" s="77" t="s">
        <v>56</v>
      </c>
      <c r="S90" s="112">
        <v>8</v>
      </c>
      <c r="T90" s="112">
        <v>7</v>
      </c>
      <c r="U90" s="113">
        <v>2</v>
      </c>
      <c r="V90" s="124">
        <v>207.53909886649092</v>
      </c>
      <c r="W90" s="229"/>
      <c r="X90" s="77"/>
      <c r="Y90" s="112"/>
      <c r="Z90" s="112"/>
      <c r="AA90" s="112"/>
      <c r="AB90" s="113"/>
      <c r="AC90" s="124"/>
      <c r="AD90" s="229"/>
      <c r="AE90" s="77" t="s">
        <v>56</v>
      </c>
      <c r="AF90" s="112">
        <v>5</v>
      </c>
      <c r="AG90" s="112" t="s">
        <v>24</v>
      </c>
      <c r="AH90" s="113" t="s">
        <v>25</v>
      </c>
      <c r="AI90" s="124">
        <v>97.671744321617822</v>
      </c>
      <c r="AJ90" s="229"/>
      <c r="AK90" s="77" t="s">
        <v>35</v>
      </c>
      <c r="AL90" s="112">
        <v>3</v>
      </c>
      <c r="AM90" s="112">
        <v>7</v>
      </c>
      <c r="AN90" s="113">
        <v>11</v>
      </c>
      <c r="AO90" s="124">
        <v>210.44936538987983</v>
      </c>
      <c r="AP90" s="229"/>
      <c r="AQ90" s="77"/>
      <c r="AR90" s="274"/>
      <c r="AS90" s="274"/>
      <c r="AT90" s="112"/>
      <c r="AU90" s="113"/>
      <c r="AV90" s="124"/>
      <c r="AW90" s="229"/>
      <c r="AX90" s="77" t="s">
        <v>1285</v>
      </c>
      <c r="AY90" s="112" t="s">
        <v>201</v>
      </c>
      <c r="AZ90" s="112" t="s">
        <v>201</v>
      </c>
      <c r="BA90" s="112" t="s">
        <v>200</v>
      </c>
      <c r="BB90" s="112" t="s">
        <v>200</v>
      </c>
      <c r="BC90" s="112" t="s">
        <v>200</v>
      </c>
      <c r="BD90" s="113" t="s">
        <v>202</v>
      </c>
      <c r="BE90" s="114">
        <v>712.81964614604522</v>
      </c>
      <c r="BF90" s="229"/>
      <c r="BG90" s="77"/>
      <c r="BH90" s="112"/>
      <c r="BI90" s="112"/>
      <c r="BJ90" s="112"/>
      <c r="BK90" s="113"/>
      <c r="BL90" s="114"/>
      <c r="BM90" s="229"/>
      <c r="BN90" s="77"/>
      <c r="BO90" s="113"/>
      <c r="BP90" s="114"/>
      <c r="BQ90" s="229"/>
      <c r="BR90" s="77" t="s">
        <v>56</v>
      </c>
      <c r="BS90" s="112" t="s">
        <v>224</v>
      </c>
      <c r="BT90" s="112" t="s">
        <v>196</v>
      </c>
      <c r="BU90" s="113" t="s">
        <v>205</v>
      </c>
      <c r="BV90" s="125">
        <v>141.48386227184452</v>
      </c>
      <c r="BW90" s="126"/>
    </row>
    <row r="91" spans="1:75" s="84" customFormat="1" ht="12.75" customHeight="1" x14ac:dyDescent="0.2">
      <c r="A91" s="18">
        <v>5</v>
      </c>
      <c r="B91" s="272" t="s">
        <v>35</v>
      </c>
      <c r="C91" s="74" t="s">
        <v>951</v>
      </c>
      <c r="D91" s="19" t="s">
        <v>157</v>
      </c>
      <c r="E91" s="75" t="s">
        <v>1128</v>
      </c>
      <c r="F91" s="76"/>
      <c r="G91" s="115">
        <f t="shared" si="8"/>
        <v>967.43338773940673</v>
      </c>
      <c r="H91" s="220">
        <f t="shared" si="9"/>
        <v>1285.3000125609701</v>
      </c>
      <c r="I91" s="115">
        <f t="shared" si="10"/>
        <v>6</v>
      </c>
      <c r="J91" s="115">
        <f t="shared" si="11"/>
        <v>19</v>
      </c>
      <c r="K91" s="247"/>
      <c r="L91" s="77" t="s">
        <v>35</v>
      </c>
      <c r="M91" s="112">
        <v>3</v>
      </c>
      <c r="N91" s="112" t="s">
        <v>26</v>
      </c>
      <c r="O91" s="113" t="s">
        <v>26</v>
      </c>
      <c r="P91" s="125">
        <v>89.827410693301147</v>
      </c>
      <c r="Q91" s="229"/>
      <c r="R91" s="77" t="s">
        <v>56</v>
      </c>
      <c r="S91" s="112">
        <v>2</v>
      </c>
      <c r="T91" s="112">
        <v>3</v>
      </c>
      <c r="U91" s="113">
        <v>5</v>
      </c>
      <c r="V91" s="124">
        <v>306.14393726401687</v>
      </c>
      <c r="W91" s="229"/>
      <c r="X91" s="77" t="s">
        <v>56</v>
      </c>
      <c r="Y91" s="112">
        <v>8</v>
      </c>
      <c r="Z91" s="112">
        <v>8</v>
      </c>
      <c r="AA91" s="112">
        <v>8</v>
      </c>
      <c r="AB91" s="113">
        <v>8</v>
      </c>
      <c r="AC91" s="124">
        <v>99.119393378365146</v>
      </c>
      <c r="AD91" s="229"/>
      <c r="AE91" s="77" t="s">
        <v>56</v>
      </c>
      <c r="AF91" s="112">
        <v>4</v>
      </c>
      <c r="AG91" s="112">
        <v>5</v>
      </c>
      <c r="AH91" s="113" t="s">
        <v>26</v>
      </c>
      <c r="AI91" s="124">
        <v>192.49668160133078</v>
      </c>
      <c r="AJ91" s="229"/>
      <c r="AK91" s="77" t="s">
        <v>35</v>
      </c>
      <c r="AL91" s="112">
        <v>1</v>
      </c>
      <c r="AM91" s="112" t="s">
        <v>24</v>
      </c>
      <c r="AN91" s="113">
        <v>3</v>
      </c>
      <c r="AO91" s="124">
        <v>279.84596480239287</v>
      </c>
      <c r="AP91" s="229"/>
      <c r="AQ91" s="77"/>
      <c r="AR91" s="274"/>
      <c r="AS91" s="274"/>
      <c r="AT91" s="112"/>
      <c r="AU91" s="113"/>
      <c r="AV91" s="124"/>
      <c r="AW91" s="229"/>
      <c r="AX91" s="77"/>
      <c r="AY91" s="112"/>
      <c r="AZ91" s="112"/>
      <c r="BA91" s="112"/>
      <c r="BB91" s="112"/>
      <c r="BC91" s="112"/>
      <c r="BD91" s="113"/>
      <c r="BE91" s="114"/>
      <c r="BF91" s="229"/>
      <c r="BG91" s="77"/>
      <c r="BH91" s="112"/>
      <c r="BI91" s="112"/>
      <c r="BJ91" s="112"/>
      <c r="BK91" s="113"/>
      <c r="BL91" s="114"/>
      <c r="BM91" s="229"/>
      <c r="BN91" s="77"/>
      <c r="BO91" s="113"/>
      <c r="BP91" s="114"/>
      <c r="BQ91" s="229"/>
      <c r="BR91" s="77" t="s">
        <v>57</v>
      </c>
      <c r="BS91" s="112" t="s">
        <v>222</v>
      </c>
      <c r="BT91" s="112" t="s">
        <v>202</v>
      </c>
      <c r="BU91" s="113" t="s">
        <v>200</v>
      </c>
      <c r="BV91" s="125">
        <v>317.86662482156345</v>
      </c>
      <c r="BW91" s="126"/>
    </row>
    <row r="92" spans="1:75" s="84" customFormat="1" ht="12.75" customHeight="1" x14ac:dyDescent="0.2">
      <c r="A92" s="18">
        <v>6</v>
      </c>
      <c r="B92" s="272" t="s">
        <v>35</v>
      </c>
      <c r="C92" s="74" t="s">
        <v>935</v>
      </c>
      <c r="D92" s="19" t="s">
        <v>1183</v>
      </c>
      <c r="E92" s="75" t="s">
        <v>1184</v>
      </c>
      <c r="F92" s="76"/>
      <c r="G92" s="115">
        <f t="shared" si="8"/>
        <v>355.86265441047743</v>
      </c>
      <c r="H92" s="220">
        <f t="shared" si="9"/>
        <v>1163.7380317746681</v>
      </c>
      <c r="I92" s="115">
        <f t="shared" si="10"/>
        <v>3</v>
      </c>
      <c r="J92" s="115">
        <f t="shared" si="11"/>
        <v>11</v>
      </c>
      <c r="K92" s="247"/>
      <c r="L92" s="77"/>
      <c r="M92" s="112"/>
      <c r="N92" s="112"/>
      <c r="O92" s="113"/>
      <c r="P92" s="125"/>
      <c r="Q92" s="229"/>
      <c r="R92" s="77"/>
      <c r="S92" s="112"/>
      <c r="T92" s="112"/>
      <c r="U92" s="113"/>
      <c r="V92" s="124"/>
      <c r="W92" s="229"/>
      <c r="X92" s="77" t="s">
        <v>56</v>
      </c>
      <c r="Y92" s="112">
        <v>3</v>
      </c>
      <c r="Z92" s="112">
        <v>5</v>
      </c>
      <c r="AA92" s="112">
        <v>3</v>
      </c>
      <c r="AB92" s="113">
        <v>4</v>
      </c>
      <c r="AC92" s="124">
        <v>355.86265441047743</v>
      </c>
      <c r="AD92" s="229"/>
      <c r="AE92" s="77"/>
      <c r="AF92" s="112"/>
      <c r="AG92" s="112"/>
      <c r="AH92" s="113"/>
      <c r="AI92" s="124"/>
      <c r="AJ92" s="229"/>
      <c r="AK92" s="77"/>
      <c r="AL92" s="112"/>
      <c r="AM92" s="112"/>
      <c r="AN92" s="113"/>
      <c r="AO92" s="124"/>
      <c r="AP92" s="229"/>
      <c r="AQ92" s="77"/>
      <c r="AR92" s="274"/>
      <c r="AS92" s="274"/>
      <c r="AT92" s="112"/>
      <c r="AU92" s="113"/>
      <c r="AV92" s="124"/>
      <c r="AW92" s="229"/>
      <c r="AX92" s="77"/>
      <c r="AY92" s="112"/>
      <c r="AZ92" s="112"/>
      <c r="BA92" s="112"/>
      <c r="BB92" s="112"/>
      <c r="BC92" s="112"/>
      <c r="BD92" s="113"/>
      <c r="BE92" s="114"/>
      <c r="BF92" s="229"/>
      <c r="BG92" s="77" t="s">
        <v>56</v>
      </c>
      <c r="BH92" s="112">
        <v>2</v>
      </c>
      <c r="BI92" s="112">
        <v>4</v>
      </c>
      <c r="BJ92" s="112">
        <v>3</v>
      </c>
      <c r="BK92" s="113">
        <v>3</v>
      </c>
      <c r="BL92" s="114">
        <v>479.21612517122702</v>
      </c>
      <c r="BM92" s="229"/>
      <c r="BN92" s="77"/>
      <c r="BO92" s="113"/>
      <c r="BP92" s="114"/>
      <c r="BQ92" s="229"/>
      <c r="BR92" s="77" t="s">
        <v>56</v>
      </c>
      <c r="BS92" s="112" t="s">
        <v>222</v>
      </c>
      <c r="BT92" s="112" t="s">
        <v>206</v>
      </c>
      <c r="BU92" s="113" t="s">
        <v>200</v>
      </c>
      <c r="BV92" s="125">
        <v>328.65925219296366</v>
      </c>
      <c r="BW92" s="126"/>
    </row>
    <row r="93" spans="1:75" s="84" customFormat="1" ht="12.75" customHeight="1" x14ac:dyDescent="0.2">
      <c r="A93" s="18">
        <v>7</v>
      </c>
      <c r="B93" s="272" t="s">
        <v>35</v>
      </c>
      <c r="C93" s="74" t="s">
        <v>927</v>
      </c>
      <c r="D93" s="19" t="s">
        <v>1180</v>
      </c>
      <c r="E93" s="75" t="s">
        <v>1181</v>
      </c>
      <c r="F93" s="76"/>
      <c r="G93" s="115">
        <f t="shared" si="8"/>
        <v>847.71533197080089</v>
      </c>
      <c r="H93" s="220">
        <f t="shared" si="9"/>
        <v>1148.0424212529103</v>
      </c>
      <c r="I93" s="115">
        <f t="shared" si="10"/>
        <v>3</v>
      </c>
      <c r="J93" s="115">
        <f t="shared" si="11"/>
        <v>11</v>
      </c>
      <c r="K93" s="247"/>
      <c r="L93" s="77"/>
      <c r="M93" s="112"/>
      <c r="N93" s="112"/>
      <c r="O93" s="113"/>
      <c r="P93" s="125"/>
      <c r="Q93" s="229"/>
      <c r="R93" s="77"/>
      <c r="S93" s="112"/>
      <c r="T93" s="112"/>
      <c r="U93" s="113"/>
      <c r="V93" s="124"/>
      <c r="W93" s="229"/>
      <c r="X93" s="77" t="s">
        <v>56</v>
      </c>
      <c r="Y93" s="112">
        <v>4</v>
      </c>
      <c r="Z93" s="112">
        <v>2</v>
      </c>
      <c r="AA93" s="112">
        <v>6</v>
      </c>
      <c r="AB93" s="113">
        <v>2</v>
      </c>
      <c r="AC93" s="124">
        <v>380.6238291247754</v>
      </c>
      <c r="AD93" s="229"/>
      <c r="AE93" s="77" t="s">
        <v>56</v>
      </c>
      <c r="AF93" s="112">
        <v>1</v>
      </c>
      <c r="AG93" s="112">
        <v>1</v>
      </c>
      <c r="AH93" s="113">
        <v>1</v>
      </c>
      <c r="AI93" s="124">
        <v>467.09150284602549</v>
      </c>
      <c r="AJ93" s="229"/>
      <c r="AK93" s="77"/>
      <c r="AL93" s="112"/>
      <c r="AM93" s="112"/>
      <c r="AN93" s="113"/>
      <c r="AO93" s="124"/>
      <c r="AP93" s="229"/>
      <c r="AQ93" s="77"/>
      <c r="AR93" s="274"/>
      <c r="AS93" s="274"/>
      <c r="AT93" s="112"/>
      <c r="AU93" s="113"/>
      <c r="AV93" s="124"/>
      <c r="AW93" s="229"/>
      <c r="AX93" s="77"/>
      <c r="AY93" s="112"/>
      <c r="AZ93" s="112"/>
      <c r="BA93" s="112"/>
      <c r="BB93" s="112"/>
      <c r="BC93" s="112"/>
      <c r="BD93" s="113"/>
      <c r="BE93" s="114"/>
      <c r="BF93" s="229"/>
      <c r="BG93" s="77" t="s">
        <v>56</v>
      </c>
      <c r="BH93" s="112">
        <v>5</v>
      </c>
      <c r="BI93" s="112">
        <v>7</v>
      </c>
      <c r="BJ93" s="112">
        <v>8</v>
      </c>
      <c r="BK93" s="113">
        <v>7</v>
      </c>
      <c r="BL93" s="114">
        <v>300.32708928210951</v>
      </c>
      <c r="BM93" s="229"/>
      <c r="BN93" s="77"/>
      <c r="BO93" s="113"/>
      <c r="BP93" s="114"/>
      <c r="BQ93" s="229"/>
      <c r="BR93" s="77"/>
      <c r="BS93" s="112"/>
      <c r="BT93" s="112"/>
      <c r="BU93" s="113"/>
      <c r="BV93" s="125"/>
      <c r="BW93" s="126"/>
    </row>
    <row r="94" spans="1:75" s="84" customFormat="1" ht="12.75" customHeight="1" x14ac:dyDescent="0.2">
      <c r="A94" s="18">
        <v>8</v>
      </c>
      <c r="B94" s="272" t="s">
        <v>35</v>
      </c>
      <c r="C94" s="74" t="s">
        <v>761</v>
      </c>
      <c r="D94" s="19" t="s">
        <v>158</v>
      </c>
      <c r="E94" s="75" t="s">
        <v>1129</v>
      </c>
      <c r="F94" s="76"/>
      <c r="G94" s="115">
        <f t="shared" si="8"/>
        <v>1125.0153481976145</v>
      </c>
      <c r="H94" s="220">
        <f t="shared" si="9"/>
        <v>1125.0153481976145</v>
      </c>
      <c r="I94" s="115">
        <f t="shared" si="10"/>
        <v>3</v>
      </c>
      <c r="J94" s="115">
        <f t="shared" si="11"/>
        <v>9</v>
      </c>
      <c r="K94" s="247"/>
      <c r="L94" s="77"/>
      <c r="M94" s="112"/>
      <c r="N94" s="112"/>
      <c r="O94" s="113"/>
      <c r="P94" s="125"/>
      <c r="Q94" s="229"/>
      <c r="R94" s="77" t="s">
        <v>57</v>
      </c>
      <c r="S94" s="112">
        <v>3</v>
      </c>
      <c r="T94" s="112">
        <v>1</v>
      </c>
      <c r="U94" s="113">
        <v>1</v>
      </c>
      <c r="V94" s="124">
        <v>359.53329148823013</v>
      </c>
      <c r="W94" s="229"/>
      <c r="X94" s="77"/>
      <c r="Y94" s="112"/>
      <c r="Z94" s="112"/>
      <c r="AA94" s="112"/>
      <c r="AB94" s="113"/>
      <c r="AC94" s="124"/>
      <c r="AD94" s="229"/>
      <c r="AE94" s="77" t="s">
        <v>57</v>
      </c>
      <c r="AF94" s="112">
        <v>1</v>
      </c>
      <c r="AG94" s="112">
        <v>2</v>
      </c>
      <c r="AH94" s="113">
        <v>2</v>
      </c>
      <c r="AI94" s="124">
        <v>390.81115462727837</v>
      </c>
      <c r="AJ94" s="229"/>
      <c r="AK94" s="77" t="s">
        <v>35</v>
      </c>
      <c r="AL94" s="112">
        <v>1</v>
      </c>
      <c r="AM94" s="112">
        <v>3</v>
      </c>
      <c r="AN94" s="113">
        <v>4</v>
      </c>
      <c r="AO94" s="124">
        <v>374.67090208210584</v>
      </c>
      <c r="AP94" s="229"/>
      <c r="AQ94" s="77"/>
      <c r="AR94" s="274"/>
      <c r="AS94" s="274"/>
      <c r="AT94" s="112"/>
      <c r="AU94" s="113"/>
      <c r="AV94" s="124"/>
      <c r="AW94" s="229"/>
      <c r="AX94" s="77"/>
      <c r="AY94" s="112"/>
      <c r="AZ94" s="112"/>
      <c r="BA94" s="112"/>
      <c r="BB94" s="112"/>
      <c r="BC94" s="112"/>
      <c r="BD94" s="113"/>
      <c r="BE94" s="114"/>
      <c r="BF94" s="229"/>
      <c r="BG94" s="77"/>
      <c r="BH94" s="112"/>
      <c r="BI94" s="112"/>
      <c r="BJ94" s="112"/>
      <c r="BK94" s="113"/>
      <c r="BL94" s="114"/>
      <c r="BM94" s="229"/>
      <c r="BN94" s="77"/>
      <c r="BO94" s="113"/>
      <c r="BP94" s="114"/>
      <c r="BQ94" s="229"/>
      <c r="BR94" s="77"/>
      <c r="BS94" s="112"/>
      <c r="BT94" s="112"/>
      <c r="BU94" s="113"/>
      <c r="BV94" s="125"/>
      <c r="BW94" s="126"/>
    </row>
    <row r="95" spans="1:75" s="84" customFormat="1" ht="12.75" customHeight="1" x14ac:dyDescent="0.2">
      <c r="A95" s="18">
        <v>9</v>
      </c>
      <c r="B95" s="272" t="s">
        <v>35</v>
      </c>
      <c r="C95" s="74" t="s">
        <v>1034</v>
      </c>
      <c r="D95" s="19" t="s">
        <v>1233</v>
      </c>
      <c r="E95" s="75" t="s">
        <v>1234</v>
      </c>
      <c r="F95" s="76"/>
      <c r="G95" s="115">
        <f t="shared" si="8"/>
        <v>257.7280073793703</v>
      </c>
      <c r="H95" s="220">
        <f t="shared" si="9"/>
        <v>1090.7021528750126</v>
      </c>
      <c r="I95" s="115">
        <f t="shared" si="10"/>
        <v>5</v>
      </c>
      <c r="J95" s="115">
        <f t="shared" si="11"/>
        <v>15</v>
      </c>
      <c r="K95" s="247"/>
      <c r="L95" s="77"/>
      <c r="M95" s="112"/>
      <c r="N95" s="112"/>
      <c r="O95" s="113"/>
      <c r="P95" s="125"/>
      <c r="Q95" s="229"/>
      <c r="R95" s="77"/>
      <c r="S95" s="112"/>
      <c r="T95" s="112"/>
      <c r="U95" s="113"/>
      <c r="V95" s="124"/>
      <c r="W95" s="229"/>
      <c r="X95" s="77" t="s">
        <v>56</v>
      </c>
      <c r="Y95" s="112" t="s">
        <v>25</v>
      </c>
      <c r="Z95" s="112" t="s">
        <v>25</v>
      </c>
      <c r="AA95" s="112" t="s">
        <v>25</v>
      </c>
      <c r="AB95" s="113" t="s">
        <v>25</v>
      </c>
      <c r="AC95" s="124">
        <v>0</v>
      </c>
      <c r="AD95" s="229"/>
      <c r="AE95" s="77" t="s">
        <v>56</v>
      </c>
      <c r="AF95" s="112">
        <v>9</v>
      </c>
      <c r="AG95" s="112">
        <v>6</v>
      </c>
      <c r="AH95" s="113">
        <v>2</v>
      </c>
      <c r="AI95" s="124">
        <v>257.7280073793703</v>
      </c>
      <c r="AJ95" s="229"/>
      <c r="AK95" s="77"/>
      <c r="AL95" s="112"/>
      <c r="AM95" s="112"/>
      <c r="AN95" s="113"/>
      <c r="AO95" s="124"/>
      <c r="AP95" s="229"/>
      <c r="AQ95" s="77"/>
      <c r="AR95" s="274"/>
      <c r="AS95" s="274"/>
      <c r="AT95" s="112"/>
      <c r="AU95" s="113"/>
      <c r="AV95" s="124"/>
      <c r="AW95" s="229"/>
      <c r="AX95" s="77"/>
      <c r="AY95" s="112"/>
      <c r="AZ95" s="112"/>
      <c r="BA95" s="112"/>
      <c r="BB95" s="112"/>
      <c r="BC95" s="112"/>
      <c r="BD95" s="113"/>
      <c r="BE95" s="114"/>
      <c r="BF95" s="229"/>
      <c r="BG95" s="77" t="s">
        <v>57</v>
      </c>
      <c r="BH95" s="112">
        <v>1</v>
      </c>
      <c r="BI95" s="112">
        <v>1</v>
      </c>
      <c r="BJ95" s="112">
        <v>1</v>
      </c>
      <c r="BK95" s="113">
        <v>2</v>
      </c>
      <c r="BL95" s="114">
        <v>447.03941782740009</v>
      </c>
      <c r="BM95" s="229"/>
      <c r="BN95" s="77" t="s">
        <v>35</v>
      </c>
      <c r="BO95" s="113">
        <v>3</v>
      </c>
      <c r="BP95" s="114">
        <v>96.298436613614058</v>
      </c>
      <c r="BQ95" s="229"/>
      <c r="BR95" s="77" t="s">
        <v>57</v>
      </c>
      <c r="BS95" s="112" t="s">
        <v>205</v>
      </c>
      <c r="BT95" s="112" t="s">
        <v>201</v>
      </c>
      <c r="BU95" s="113" t="s">
        <v>204</v>
      </c>
      <c r="BV95" s="125">
        <v>289.63629105462815</v>
      </c>
      <c r="BW95" s="126"/>
    </row>
    <row r="96" spans="1:75" s="84" customFormat="1" ht="12.75" customHeight="1" x14ac:dyDescent="0.2">
      <c r="A96" s="18">
        <v>10</v>
      </c>
      <c r="B96" s="272" t="s">
        <v>35</v>
      </c>
      <c r="C96" s="74" t="s">
        <v>735</v>
      </c>
      <c r="D96" s="19" t="s">
        <v>518</v>
      </c>
      <c r="E96" s="75" t="s">
        <v>1132</v>
      </c>
      <c r="F96" s="76"/>
      <c r="G96" s="115">
        <f t="shared" si="8"/>
        <v>1029.7581015523674</v>
      </c>
      <c r="H96" s="220">
        <f t="shared" si="9"/>
        <v>1077.4429469152205</v>
      </c>
      <c r="I96" s="115">
        <f t="shared" si="10"/>
        <v>4</v>
      </c>
      <c r="J96" s="115">
        <f t="shared" si="11"/>
        <v>13</v>
      </c>
      <c r="K96" s="247"/>
      <c r="L96" s="77"/>
      <c r="M96" s="112"/>
      <c r="N96" s="112"/>
      <c r="O96" s="113"/>
      <c r="P96" s="125"/>
      <c r="Q96" s="229"/>
      <c r="R96" s="77" t="s">
        <v>56</v>
      </c>
      <c r="S96" s="112">
        <v>5</v>
      </c>
      <c r="T96" s="112">
        <v>6</v>
      </c>
      <c r="U96" s="113">
        <v>3</v>
      </c>
      <c r="V96" s="124">
        <v>242.28787452803374</v>
      </c>
      <c r="W96" s="229"/>
      <c r="X96" s="77"/>
      <c r="Y96" s="112"/>
      <c r="Z96" s="112"/>
      <c r="AA96" s="112"/>
      <c r="AB96" s="113"/>
      <c r="AC96" s="124"/>
      <c r="AD96" s="229"/>
      <c r="AE96" s="77" t="s">
        <v>56</v>
      </c>
      <c r="AF96" s="112">
        <v>2</v>
      </c>
      <c r="AG96" s="112">
        <v>3</v>
      </c>
      <c r="AH96" s="113">
        <v>3</v>
      </c>
      <c r="AI96" s="124">
        <v>365.86633912932172</v>
      </c>
      <c r="AJ96" s="229"/>
      <c r="AK96" s="77" t="s">
        <v>35</v>
      </c>
      <c r="AL96" s="112">
        <v>2</v>
      </c>
      <c r="AM96" s="112">
        <v>1</v>
      </c>
      <c r="AN96" s="113">
        <v>2</v>
      </c>
      <c r="AO96" s="124">
        <v>421.60388789501201</v>
      </c>
      <c r="AP96" s="229"/>
      <c r="AQ96" s="77"/>
      <c r="AR96" s="274"/>
      <c r="AS96" s="274"/>
      <c r="AT96" s="112"/>
      <c r="AU96" s="113"/>
      <c r="AV96" s="124"/>
      <c r="AW96" s="229"/>
      <c r="AX96" s="77"/>
      <c r="AY96" s="112"/>
      <c r="AZ96" s="112"/>
      <c r="BA96" s="112"/>
      <c r="BB96" s="112"/>
      <c r="BC96" s="112"/>
      <c r="BD96" s="113"/>
      <c r="BE96" s="114"/>
      <c r="BF96" s="229"/>
      <c r="BG96" s="77" t="s">
        <v>56</v>
      </c>
      <c r="BH96" s="112">
        <v>13</v>
      </c>
      <c r="BI96" s="112">
        <v>13</v>
      </c>
      <c r="BJ96" s="112">
        <v>13</v>
      </c>
      <c r="BK96" s="113" t="s">
        <v>25</v>
      </c>
      <c r="BL96" s="114">
        <v>47.684845362853039</v>
      </c>
      <c r="BM96" s="229"/>
      <c r="BN96" s="77"/>
      <c r="BO96" s="113"/>
      <c r="BP96" s="114"/>
      <c r="BQ96" s="229"/>
      <c r="BR96" s="77"/>
      <c r="BS96" s="112"/>
      <c r="BT96" s="112"/>
      <c r="BU96" s="113"/>
      <c r="BV96" s="125"/>
      <c r="BW96" s="126"/>
    </row>
    <row r="97" spans="1:75" s="84" customFormat="1" ht="12.75" customHeight="1" x14ac:dyDescent="0.2">
      <c r="A97" s="18">
        <v>11</v>
      </c>
      <c r="B97" s="272" t="s">
        <v>35</v>
      </c>
      <c r="C97" s="74" t="s">
        <v>958</v>
      </c>
      <c r="D97" s="19" t="s">
        <v>1162</v>
      </c>
      <c r="E97" s="75" t="s">
        <v>1163</v>
      </c>
      <c r="F97" s="76"/>
      <c r="G97" s="115">
        <f t="shared" si="8"/>
        <v>555.63025007672877</v>
      </c>
      <c r="H97" s="220">
        <f t="shared" si="9"/>
        <v>921.20287403108841</v>
      </c>
      <c r="I97" s="115">
        <f t="shared" si="10"/>
        <v>2</v>
      </c>
      <c r="J97" s="115">
        <f t="shared" si="11"/>
        <v>7</v>
      </c>
      <c r="K97" s="247"/>
      <c r="L97" s="77"/>
      <c r="M97" s="112"/>
      <c r="N97" s="112"/>
      <c r="O97" s="113"/>
      <c r="P97" s="125"/>
      <c r="Q97" s="229"/>
      <c r="R97" s="77"/>
      <c r="S97" s="112"/>
      <c r="T97" s="112"/>
      <c r="U97" s="113"/>
      <c r="V97" s="124"/>
      <c r="W97" s="229"/>
      <c r="X97" s="77" t="s">
        <v>57</v>
      </c>
      <c r="Y97" s="112">
        <v>1</v>
      </c>
      <c r="Z97" s="112">
        <v>1</v>
      </c>
      <c r="AA97" s="112">
        <v>1</v>
      </c>
      <c r="AB97" s="113">
        <v>1</v>
      </c>
      <c r="AC97" s="124">
        <v>555.63025007672877</v>
      </c>
      <c r="AD97" s="229"/>
      <c r="AE97" s="77"/>
      <c r="AF97" s="112"/>
      <c r="AG97" s="112"/>
      <c r="AH97" s="113"/>
      <c r="AI97" s="124"/>
      <c r="AJ97" s="229"/>
      <c r="AK97" s="77"/>
      <c r="AL97" s="112"/>
      <c r="AM97" s="112"/>
      <c r="AN97" s="113"/>
      <c r="AO97" s="124"/>
      <c r="AP97" s="229"/>
      <c r="AQ97" s="77"/>
      <c r="AR97" s="274"/>
      <c r="AS97" s="274"/>
      <c r="AT97" s="112"/>
      <c r="AU97" s="113"/>
      <c r="AV97" s="124"/>
      <c r="AW97" s="229"/>
      <c r="AX97" s="77"/>
      <c r="AY97" s="112"/>
      <c r="AZ97" s="112"/>
      <c r="BA97" s="112"/>
      <c r="BB97" s="112"/>
      <c r="BC97" s="112"/>
      <c r="BD97" s="113"/>
      <c r="BE97" s="114"/>
      <c r="BF97" s="229"/>
      <c r="BG97" s="77"/>
      <c r="BH97" s="112"/>
      <c r="BI97" s="112"/>
      <c r="BJ97" s="112"/>
      <c r="BK97" s="113"/>
      <c r="BL97" s="114"/>
      <c r="BM97" s="229"/>
      <c r="BN97" s="77"/>
      <c r="BO97" s="113"/>
      <c r="BP97" s="114"/>
      <c r="BQ97" s="229"/>
      <c r="BR97" s="77" t="s">
        <v>57</v>
      </c>
      <c r="BS97" s="112" t="s">
        <v>201</v>
      </c>
      <c r="BT97" s="112">
        <v>2.5</v>
      </c>
      <c r="BU97" s="113" t="s">
        <v>202</v>
      </c>
      <c r="BV97" s="125">
        <v>365.57262395435964</v>
      </c>
      <c r="BW97" s="126"/>
    </row>
    <row r="98" spans="1:75" s="84" customFormat="1" ht="12.75" customHeight="1" x14ac:dyDescent="0.2">
      <c r="A98" s="18">
        <v>12</v>
      </c>
      <c r="B98" s="272" t="s">
        <v>35</v>
      </c>
      <c r="C98" s="74" t="s">
        <v>239</v>
      </c>
      <c r="D98" s="19" t="s">
        <v>1556</v>
      </c>
      <c r="E98" s="75" t="s">
        <v>422</v>
      </c>
      <c r="F98" s="76"/>
      <c r="G98" s="115">
        <f t="shared" si="8"/>
        <v>0</v>
      </c>
      <c r="H98" s="220">
        <f t="shared" si="9"/>
        <v>822.28757932892097</v>
      </c>
      <c r="I98" s="115">
        <f t="shared" si="10"/>
        <v>2</v>
      </c>
      <c r="J98" s="115">
        <f t="shared" si="11"/>
        <v>7</v>
      </c>
      <c r="K98" s="247"/>
      <c r="L98" s="77"/>
      <c r="M98" s="112"/>
      <c r="N98" s="112"/>
      <c r="O98" s="113"/>
      <c r="P98" s="125"/>
      <c r="Q98" s="229"/>
      <c r="R98" s="77"/>
      <c r="S98" s="112"/>
      <c r="T98" s="112"/>
      <c r="U98" s="113"/>
      <c r="V98" s="124"/>
      <c r="W98" s="229"/>
      <c r="X98" s="77"/>
      <c r="Y98" s="112"/>
      <c r="Z98" s="112"/>
      <c r="AA98" s="112"/>
      <c r="AB98" s="113"/>
      <c r="AC98" s="124"/>
      <c r="AD98" s="229"/>
      <c r="AE98" s="77"/>
      <c r="AF98" s="112"/>
      <c r="AG98" s="112"/>
      <c r="AH98" s="113"/>
      <c r="AI98" s="124"/>
      <c r="AJ98" s="229"/>
      <c r="AK98" s="77"/>
      <c r="AL98" s="112"/>
      <c r="AM98" s="112"/>
      <c r="AN98" s="113"/>
      <c r="AO98" s="124"/>
      <c r="AP98" s="229"/>
      <c r="AQ98" s="77"/>
      <c r="AR98" s="274"/>
      <c r="AS98" s="274"/>
      <c r="AT98" s="112"/>
      <c r="AU98" s="113"/>
      <c r="AV98" s="124"/>
      <c r="AW98" s="229"/>
      <c r="AX98" s="77"/>
      <c r="AY98" s="112"/>
      <c r="AZ98" s="112"/>
      <c r="BA98" s="112"/>
      <c r="BB98" s="112"/>
      <c r="BC98" s="112"/>
      <c r="BD98" s="113"/>
      <c r="BE98" s="114"/>
      <c r="BF98" s="229"/>
      <c r="BG98" s="77" t="s">
        <v>56</v>
      </c>
      <c r="BH98" s="112">
        <v>10</v>
      </c>
      <c r="BI98" s="112">
        <v>5</v>
      </c>
      <c r="BJ98" s="112">
        <v>6</v>
      </c>
      <c r="BK98" s="113">
        <v>2</v>
      </c>
      <c r="BL98" s="114">
        <v>354.60375890217972</v>
      </c>
      <c r="BM98" s="229"/>
      <c r="BN98" s="77"/>
      <c r="BO98" s="113"/>
      <c r="BP98" s="114"/>
      <c r="BQ98" s="229"/>
      <c r="BR98" s="77" t="s">
        <v>56</v>
      </c>
      <c r="BS98" s="112" t="s">
        <v>200</v>
      </c>
      <c r="BT98" s="112" t="s">
        <v>200</v>
      </c>
      <c r="BU98" s="113" t="s">
        <v>201</v>
      </c>
      <c r="BV98" s="125">
        <v>467.68382042674125</v>
      </c>
      <c r="BW98" s="126"/>
    </row>
    <row r="99" spans="1:75" s="84" customFormat="1" ht="12.75" customHeight="1" x14ac:dyDescent="0.2">
      <c r="A99" s="18">
        <v>13</v>
      </c>
      <c r="B99" s="272" t="s">
        <v>35</v>
      </c>
      <c r="C99" s="74" t="s">
        <v>560</v>
      </c>
      <c r="D99" s="19" t="s">
        <v>643</v>
      </c>
      <c r="E99" s="75" t="s">
        <v>1484</v>
      </c>
      <c r="F99" s="76"/>
      <c r="G99" s="115">
        <f t="shared" si="8"/>
        <v>0</v>
      </c>
      <c r="H99" s="220">
        <f t="shared" si="9"/>
        <v>813.54181229517167</v>
      </c>
      <c r="I99" s="115">
        <f t="shared" si="10"/>
        <v>3</v>
      </c>
      <c r="J99" s="115">
        <f t="shared" si="11"/>
        <v>8</v>
      </c>
      <c r="K99" s="247"/>
      <c r="L99" s="77"/>
      <c r="M99" s="112"/>
      <c r="N99" s="112"/>
      <c r="O99" s="113"/>
      <c r="P99" s="125"/>
      <c r="Q99" s="229"/>
      <c r="R99" s="77"/>
      <c r="S99" s="112"/>
      <c r="T99" s="112"/>
      <c r="U99" s="113"/>
      <c r="V99" s="124"/>
      <c r="W99" s="229"/>
      <c r="X99" s="77"/>
      <c r="Y99" s="112"/>
      <c r="Z99" s="112"/>
      <c r="AA99" s="112"/>
      <c r="AB99" s="113"/>
      <c r="AC99" s="124"/>
      <c r="AD99" s="229"/>
      <c r="AE99" s="77"/>
      <c r="AF99" s="112"/>
      <c r="AG99" s="112"/>
      <c r="AH99" s="113"/>
      <c r="AI99" s="124"/>
      <c r="AJ99" s="229"/>
      <c r="AK99" s="77"/>
      <c r="AL99" s="112"/>
      <c r="AM99" s="112"/>
      <c r="AN99" s="113"/>
      <c r="AO99" s="124"/>
      <c r="AP99" s="229"/>
      <c r="AQ99" s="77"/>
      <c r="AR99" s="274"/>
      <c r="AS99" s="274"/>
      <c r="AT99" s="112"/>
      <c r="AU99" s="113"/>
      <c r="AV99" s="124"/>
      <c r="AW99" s="229"/>
      <c r="AX99" s="77"/>
      <c r="AY99" s="112"/>
      <c r="AZ99" s="112"/>
      <c r="BA99" s="112"/>
      <c r="BB99" s="112"/>
      <c r="BC99" s="112"/>
      <c r="BD99" s="113"/>
      <c r="BE99" s="114"/>
      <c r="BF99" s="229"/>
      <c r="BG99" s="77" t="s">
        <v>56</v>
      </c>
      <c r="BH99" s="112">
        <v>6</v>
      </c>
      <c r="BI99" s="112">
        <v>6</v>
      </c>
      <c r="BJ99" s="112">
        <v>2</v>
      </c>
      <c r="BK99" s="113">
        <v>5</v>
      </c>
      <c r="BL99" s="114">
        <v>394.26762495442608</v>
      </c>
      <c r="BM99" s="229"/>
      <c r="BN99" s="77" t="s">
        <v>35</v>
      </c>
      <c r="BO99" s="113" t="s">
        <v>24</v>
      </c>
      <c r="BP99" s="114">
        <v>12.5</v>
      </c>
      <c r="BQ99" s="229"/>
      <c r="BR99" s="77" t="s">
        <v>57</v>
      </c>
      <c r="BS99" s="112" t="s">
        <v>200</v>
      </c>
      <c r="BT99" s="112" t="s">
        <v>200</v>
      </c>
      <c r="BU99" s="113" t="s">
        <v>203</v>
      </c>
      <c r="BV99" s="125">
        <v>406.77418734074564</v>
      </c>
      <c r="BW99" s="126"/>
    </row>
    <row r="100" spans="1:75" s="84" customFormat="1" ht="12.75" customHeight="1" x14ac:dyDescent="0.2">
      <c r="A100" s="18">
        <v>14</v>
      </c>
      <c r="B100" s="272" t="s">
        <v>35</v>
      </c>
      <c r="C100" s="74" t="s">
        <v>1559</v>
      </c>
      <c r="D100" s="19" t="s">
        <v>1427</v>
      </c>
      <c r="E100" s="75" t="s">
        <v>1560</v>
      </c>
      <c r="F100" s="76"/>
      <c r="G100" s="115">
        <f t="shared" si="8"/>
        <v>0</v>
      </c>
      <c r="H100" s="220">
        <f t="shared" si="9"/>
        <v>792.28684928131429</v>
      </c>
      <c r="I100" s="115">
        <f t="shared" si="10"/>
        <v>2</v>
      </c>
      <c r="J100" s="115">
        <f t="shared" si="11"/>
        <v>7</v>
      </c>
      <c r="K100" s="247"/>
      <c r="L100" s="77"/>
      <c r="M100" s="112"/>
      <c r="N100" s="112"/>
      <c r="O100" s="113"/>
      <c r="P100" s="125"/>
      <c r="Q100" s="229"/>
      <c r="R100" s="77"/>
      <c r="S100" s="112"/>
      <c r="T100" s="112"/>
      <c r="U100" s="113"/>
      <c r="V100" s="124"/>
      <c r="W100" s="229"/>
      <c r="X100" s="77"/>
      <c r="Y100" s="112"/>
      <c r="Z100" s="112"/>
      <c r="AA100" s="112"/>
      <c r="AB100" s="113"/>
      <c r="AC100" s="124"/>
      <c r="AD100" s="229"/>
      <c r="AE100" s="77"/>
      <c r="AF100" s="112"/>
      <c r="AG100" s="112"/>
      <c r="AH100" s="113"/>
      <c r="AI100" s="124"/>
      <c r="AJ100" s="229"/>
      <c r="AK100" s="77"/>
      <c r="AL100" s="112"/>
      <c r="AM100" s="112"/>
      <c r="AN100" s="113"/>
      <c r="AO100" s="124"/>
      <c r="AP100" s="229"/>
      <c r="AQ100" s="77"/>
      <c r="AR100" s="274"/>
      <c r="AS100" s="274"/>
      <c r="AT100" s="112"/>
      <c r="AU100" s="113"/>
      <c r="AV100" s="124"/>
      <c r="AW100" s="229"/>
      <c r="AX100" s="77"/>
      <c r="AY100" s="112"/>
      <c r="AZ100" s="112"/>
      <c r="BA100" s="112"/>
      <c r="BB100" s="112"/>
      <c r="BC100" s="112"/>
      <c r="BD100" s="113"/>
      <c r="BE100" s="114"/>
      <c r="BF100" s="229"/>
      <c r="BG100" s="77" t="s">
        <v>56</v>
      </c>
      <c r="BH100" s="112">
        <v>4</v>
      </c>
      <c r="BI100" s="112">
        <v>2</v>
      </c>
      <c r="BJ100" s="112">
        <v>5</v>
      </c>
      <c r="BK100" s="113">
        <v>1</v>
      </c>
      <c r="BL100" s="114">
        <v>491.97975042639234</v>
      </c>
      <c r="BM100" s="229"/>
      <c r="BN100" s="77"/>
      <c r="BO100" s="113"/>
      <c r="BP100" s="114"/>
      <c r="BQ100" s="229"/>
      <c r="BR100" s="77" t="s">
        <v>56</v>
      </c>
      <c r="BS100" s="112" t="s">
        <v>204</v>
      </c>
      <c r="BT100" s="112" t="s">
        <v>222</v>
      </c>
      <c r="BU100" s="113" t="s">
        <v>203</v>
      </c>
      <c r="BV100" s="125">
        <v>300.30709885492189</v>
      </c>
      <c r="BW100" s="126"/>
    </row>
    <row r="101" spans="1:75" s="84" customFormat="1" ht="12.75" customHeight="1" x14ac:dyDescent="0.2">
      <c r="A101" s="18">
        <v>15</v>
      </c>
      <c r="B101" s="272" t="s">
        <v>35</v>
      </c>
      <c r="C101" s="74" t="s">
        <v>758</v>
      </c>
      <c r="D101" s="19" t="s">
        <v>1253</v>
      </c>
      <c r="E101" s="75" t="s">
        <v>1153</v>
      </c>
      <c r="F101" s="76"/>
      <c r="G101" s="115">
        <f t="shared" si="8"/>
        <v>631.07016160702847</v>
      </c>
      <c r="H101" s="220">
        <f t="shared" si="9"/>
        <v>750.69244651345934</v>
      </c>
      <c r="I101" s="115">
        <f t="shared" si="10"/>
        <v>5</v>
      </c>
      <c r="J101" s="115">
        <f t="shared" si="11"/>
        <v>15</v>
      </c>
      <c r="K101" s="247"/>
      <c r="L101" s="77" t="s">
        <v>35</v>
      </c>
      <c r="M101" s="112">
        <v>5</v>
      </c>
      <c r="N101" s="112">
        <v>1</v>
      </c>
      <c r="O101" s="113">
        <v>5</v>
      </c>
      <c r="P101" s="125">
        <v>242.58199128282234</v>
      </c>
      <c r="Q101" s="229"/>
      <c r="R101" s="77" t="s">
        <v>56</v>
      </c>
      <c r="S101" s="112" t="s">
        <v>24</v>
      </c>
      <c r="T101" s="112" t="s">
        <v>25</v>
      </c>
      <c r="U101" s="113">
        <v>8</v>
      </c>
      <c r="V101" s="124">
        <v>44.845500650402819</v>
      </c>
      <c r="W101" s="229"/>
      <c r="X101" s="77"/>
      <c r="Y101" s="112"/>
      <c r="Z101" s="112"/>
      <c r="AA101" s="112"/>
      <c r="AB101" s="113"/>
      <c r="AC101" s="124"/>
      <c r="AD101" s="229"/>
      <c r="AE101" s="77" t="s">
        <v>56</v>
      </c>
      <c r="AF101" s="112">
        <v>10</v>
      </c>
      <c r="AG101" s="112" t="s">
        <v>26</v>
      </c>
      <c r="AH101" s="113">
        <v>6</v>
      </c>
      <c r="AI101" s="124">
        <v>114.79446501919381</v>
      </c>
      <c r="AJ101" s="229"/>
      <c r="AK101" s="77" t="s">
        <v>35</v>
      </c>
      <c r="AL101" s="112">
        <v>11</v>
      </c>
      <c r="AM101" s="112">
        <v>9</v>
      </c>
      <c r="AN101" s="113">
        <v>1</v>
      </c>
      <c r="AO101" s="124">
        <v>228.84820465460956</v>
      </c>
      <c r="AP101" s="229"/>
      <c r="AQ101" s="77"/>
      <c r="AR101" s="274"/>
      <c r="AS101" s="274"/>
      <c r="AT101" s="112"/>
      <c r="AU101" s="113"/>
      <c r="AV101" s="124"/>
      <c r="AW101" s="229"/>
      <c r="AX101" s="77"/>
      <c r="AY101" s="112"/>
      <c r="AZ101" s="112"/>
      <c r="BA101" s="112"/>
      <c r="BB101" s="112"/>
      <c r="BC101" s="112"/>
      <c r="BD101" s="113"/>
      <c r="BE101" s="114"/>
      <c r="BF101" s="229"/>
      <c r="BG101" s="77"/>
      <c r="BH101" s="112"/>
      <c r="BI101" s="112"/>
      <c r="BJ101" s="112"/>
      <c r="BK101" s="113"/>
      <c r="BL101" s="114"/>
      <c r="BM101" s="229"/>
      <c r="BN101" s="77"/>
      <c r="BO101" s="113"/>
      <c r="BP101" s="114"/>
      <c r="BQ101" s="229"/>
      <c r="BR101" s="77" t="s">
        <v>57</v>
      </c>
      <c r="BS101" s="112" t="s">
        <v>206</v>
      </c>
      <c r="BT101" s="112" t="s">
        <v>199</v>
      </c>
      <c r="BU101" s="113" t="s">
        <v>199</v>
      </c>
      <c r="BV101" s="125">
        <v>119.62228490643088</v>
      </c>
      <c r="BW101" s="126"/>
    </row>
    <row r="102" spans="1:75" s="84" customFormat="1" ht="12.75" customHeight="1" x14ac:dyDescent="0.2">
      <c r="A102" s="18">
        <v>16</v>
      </c>
      <c r="B102" s="272" t="s">
        <v>35</v>
      </c>
      <c r="C102" s="74" t="s">
        <v>1090</v>
      </c>
      <c r="D102" s="19" t="s">
        <v>1270</v>
      </c>
      <c r="E102" s="75" t="s">
        <v>1271</v>
      </c>
      <c r="F102" s="76"/>
      <c r="G102" s="115">
        <f t="shared" si="8"/>
        <v>387.7513725768253</v>
      </c>
      <c r="H102" s="220">
        <f t="shared" si="9"/>
        <v>720.46801915647234</v>
      </c>
      <c r="I102" s="115">
        <f t="shared" si="10"/>
        <v>2</v>
      </c>
      <c r="J102" s="115">
        <f t="shared" si="11"/>
        <v>10</v>
      </c>
      <c r="K102" s="247"/>
      <c r="L102" s="77"/>
      <c r="M102" s="112"/>
      <c r="N102" s="112"/>
      <c r="O102" s="113"/>
      <c r="P102" s="125"/>
      <c r="Q102" s="229"/>
      <c r="R102" s="77"/>
      <c r="S102" s="112"/>
      <c r="T102" s="112"/>
      <c r="U102" s="113"/>
      <c r="V102" s="124"/>
      <c r="W102" s="229"/>
      <c r="X102" s="77"/>
      <c r="Y102" s="112"/>
      <c r="Z102" s="112"/>
      <c r="AA102" s="112"/>
      <c r="AB102" s="113"/>
      <c r="AC102" s="124"/>
      <c r="AD102" s="229"/>
      <c r="AE102" s="77"/>
      <c r="AF102" s="112"/>
      <c r="AG102" s="112"/>
      <c r="AH102" s="113"/>
      <c r="AI102" s="124"/>
      <c r="AJ102" s="229"/>
      <c r="AK102" s="77"/>
      <c r="AL102" s="112"/>
      <c r="AM102" s="112"/>
      <c r="AN102" s="113"/>
      <c r="AO102" s="124"/>
      <c r="AP102" s="229"/>
      <c r="AQ102" s="77" t="s">
        <v>334</v>
      </c>
      <c r="AR102" s="274">
        <v>3</v>
      </c>
      <c r="AS102" s="274">
        <v>4</v>
      </c>
      <c r="AT102" s="112">
        <v>2</v>
      </c>
      <c r="AU102" s="113">
        <v>3</v>
      </c>
      <c r="AV102" s="124">
        <v>387.7513725768253</v>
      </c>
      <c r="AW102" s="229"/>
      <c r="AX102" s="77" t="s">
        <v>1285</v>
      </c>
      <c r="AY102" s="112" t="s">
        <v>203</v>
      </c>
      <c r="AZ102" s="112" t="s">
        <v>204</v>
      </c>
      <c r="BA102" s="112" t="s">
        <v>204</v>
      </c>
      <c r="BB102" s="112" t="s">
        <v>203</v>
      </c>
      <c r="BC102" s="112" t="s">
        <v>202</v>
      </c>
      <c r="BD102" s="113" t="s">
        <v>203</v>
      </c>
      <c r="BE102" s="114">
        <v>332.71664657964709</v>
      </c>
      <c r="BF102" s="229"/>
      <c r="BG102" s="77"/>
      <c r="BH102" s="112"/>
      <c r="BI102" s="112"/>
      <c r="BJ102" s="112"/>
      <c r="BK102" s="113"/>
      <c r="BL102" s="114"/>
      <c r="BM102" s="229"/>
      <c r="BN102" s="77"/>
      <c r="BO102" s="113"/>
      <c r="BP102" s="114"/>
      <c r="BQ102" s="229"/>
      <c r="BR102" s="77"/>
      <c r="BS102" s="112"/>
      <c r="BT102" s="112"/>
      <c r="BU102" s="113"/>
      <c r="BV102" s="125"/>
      <c r="BW102" s="126"/>
    </row>
    <row r="103" spans="1:75" s="84" customFormat="1" ht="12.75" customHeight="1" x14ac:dyDescent="0.2">
      <c r="A103" s="18">
        <v>17</v>
      </c>
      <c r="B103" s="272" t="s">
        <v>35</v>
      </c>
      <c r="C103" s="74" t="s">
        <v>244</v>
      </c>
      <c r="D103" s="19" t="s">
        <v>89</v>
      </c>
      <c r="E103" s="75" t="s">
        <v>1576</v>
      </c>
      <c r="F103" s="76"/>
      <c r="G103" s="115">
        <f t="shared" ref="G103:G134" si="12">AV103+AO103+AI103+V103+P103+AC103</f>
        <v>0</v>
      </c>
      <c r="H103" s="220">
        <f t="shared" ref="H103:H134" si="13">AV103+AO103+AI103+V103+P103+AC103+BE103+BL103+BV103+BP103</f>
        <v>708.77600086757229</v>
      </c>
      <c r="I103" s="115">
        <f t="shared" ref="I103:I134" si="14">COUNTA(L103,R103,AE103,X103,AK103,AQ103,AX103,BN103,BG103,BR103)</f>
        <v>3</v>
      </c>
      <c r="J103" s="115">
        <f t="shared" ref="J103:J134" si="15">COUNTA(M103,N103,O103,S103,T103,U103,Y103,Z103,AA103,AB103,AF103,AG103,AH103,AL103,AM103,AN103,AR103,AS103,AT103,AU103,BH103,BI103,BK103,BO103,BS103,BU103,BT103,AY103,AZ103,BA103,BB103,BC103,BD103,BJ103)</f>
        <v>8</v>
      </c>
      <c r="K103" s="247"/>
      <c r="L103" s="77"/>
      <c r="M103" s="112"/>
      <c r="N103" s="112"/>
      <c r="O103" s="113"/>
      <c r="P103" s="125"/>
      <c r="Q103" s="229"/>
      <c r="R103" s="77"/>
      <c r="S103" s="112"/>
      <c r="T103" s="112"/>
      <c r="U103" s="113"/>
      <c r="V103" s="124"/>
      <c r="W103" s="229"/>
      <c r="X103" s="77"/>
      <c r="Y103" s="112"/>
      <c r="Z103" s="112"/>
      <c r="AA103" s="112"/>
      <c r="AB103" s="113"/>
      <c r="AC103" s="124"/>
      <c r="AD103" s="229"/>
      <c r="AE103" s="77"/>
      <c r="AF103" s="112"/>
      <c r="AG103" s="112"/>
      <c r="AH103" s="113"/>
      <c r="AI103" s="124"/>
      <c r="AJ103" s="229"/>
      <c r="AK103" s="77"/>
      <c r="AL103" s="112"/>
      <c r="AM103" s="112"/>
      <c r="AN103" s="113"/>
      <c r="AO103" s="124"/>
      <c r="AP103" s="229"/>
      <c r="AQ103" s="77"/>
      <c r="AR103" s="274"/>
      <c r="AS103" s="274"/>
      <c r="AT103" s="112"/>
      <c r="AU103" s="113"/>
      <c r="AV103" s="124"/>
      <c r="AW103" s="229"/>
      <c r="AX103" s="77"/>
      <c r="AY103" s="112"/>
      <c r="AZ103" s="112"/>
      <c r="BA103" s="112"/>
      <c r="BB103" s="112"/>
      <c r="BC103" s="112"/>
      <c r="BD103" s="113"/>
      <c r="BE103" s="114"/>
      <c r="BF103" s="229"/>
      <c r="BG103" s="77" t="s">
        <v>56</v>
      </c>
      <c r="BH103" s="112">
        <v>1</v>
      </c>
      <c r="BI103" s="112">
        <v>3</v>
      </c>
      <c r="BJ103" s="112">
        <v>1</v>
      </c>
      <c r="BK103" s="113">
        <v>6</v>
      </c>
      <c r="BL103" s="114">
        <v>516.4619818804822</v>
      </c>
      <c r="BM103" s="229"/>
      <c r="BN103" s="77" t="s">
        <v>35</v>
      </c>
      <c r="BO103" s="113">
        <v>4</v>
      </c>
      <c r="BP103" s="114">
        <v>77.551499783199063</v>
      </c>
      <c r="BQ103" s="229"/>
      <c r="BR103" s="77" t="s">
        <v>56</v>
      </c>
      <c r="BS103" s="112" t="s">
        <v>240</v>
      </c>
      <c r="BT103" s="112">
        <v>16</v>
      </c>
      <c r="BU103" s="113">
        <v>13</v>
      </c>
      <c r="BV103" s="125">
        <v>114.76251920389103</v>
      </c>
      <c r="BW103" s="126"/>
    </row>
    <row r="104" spans="1:75" s="84" customFormat="1" ht="12.75" customHeight="1" x14ac:dyDescent="0.2">
      <c r="A104" s="18">
        <v>18</v>
      </c>
      <c r="B104" s="272" t="s">
        <v>35</v>
      </c>
      <c r="C104" s="74" t="s">
        <v>966</v>
      </c>
      <c r="D104" s="19" t="s">
        <v>1154</v>
      </c>
      <c r="E104" s="75" t="s">
        <v>1155</v>
      </c>
      <c r="F104" s="76"/>
      <c r="G104" s="115">
        <f t="shared" si="12"/>
        <v>699.17525400046975</v>
      </c>
      <c r="H104" s="220">
        <f t="shared" si="13"/>
        <v>699.17525400046975</v>
      </c>
      <c r="I104" s="115">
        <f t="shared" si="14"/>
        <v>4</v>
      </c>
      <c r="J104" s="115">
        <f t="shared" si="15"/>
        <v>13</v>
      </c>
      <c r="K104" s="247"/>
      <c r="L104" s="77"/>
      <c r="M104" s="112"/>
      <c r="N104" s="112"/>
      <c r="O104" s="113"/>
      <c r="P104" s="125"/>
      <c r="Q104" s="229"/>
      <c r="R104" s="77" t="s">
        <v>56</v>
      </c>
      <c r="S104" s="112">
        <v>9</v>
      </c>
      <c r="T104" s="112">
        <v>9</v>
      </c>
      <c r="U104" s="113" t="s">
        <v>24</v>
      </c>
      <c r="V104" s="124">
        <v>54.575749056067515</v>
      </c>
      <c r="W104" s="229"/>
      <c r="X104" s="77" t="s">
        <v>57</v>
      </c>
      <c r="Y104" s="112">
        <v>4</v>
      </c>
      <c r="Z104" s="112">
        <v>4</v>
      </c>
      <c r="AA104" s="112">
        <v>3</v>
      </c>
      <c r="AB104" s="113">
        <v>3</v>
      </c>
      <c r="AC104" s="124">
        <v>281.04545880529952</v>
      </c>
      <c r="AD104" s="229"/>
      <c r="AE104" s="77" t="s">
        <v>56</v>
      </c>
      <c r="AF104" s="112">
        <v>7</v>
      </c>
      <c r="AG104" s="112">
        <v>8</v>
      </c>
      <c r="AH104" s="113">
        <v>9</v>
      </c>
      <c r="AI104" s="124">
        <v>170.43151448528772</v>
      </c>
      <c r="AJ104" s="229"/>
      <c r="AK104" s="77" t="s">
        <v>35</v>
      </c>
      <c r="AL104" s="112">
        <v>9</v>
      </c>
      <c r="AM104" s="112">
        <v>8</v>
      </c>
      <c r="AN104" s="113">
        <v>5</v>
      </c>
      <c r="AO104" s="124">
        <v>193.122531653815</v>
      </c>
      <c r="AP104" s="229"/>
      <c r="AQ104" s="77"/>
      <c r="AR104" s="274"/>
      <c r="AS104" s="274"/>
      <c r="AT104" s="112"/>
      <c r="AU104" s="113"/>
      <c r="AV104" s="124"/>
      <c r="AW104" s="229"/>
      <c r="AX104" s="77"/>
      <c r="AY104" s="112"/>
      <c r="AZ104" s="112"/>
      <c r="BA104" s="112"/>
      <c r="BB104" s="112"/>
      <c r="BC104" s="112"/>
      <c r="BD104" s="113"/>
      <c r="BE104" s="114"/>
      <c r="BF104" s="229"/>
      <c r="BG104" s="77"/>
      <c r="BH104" s="112"/>
      <c r="BI104" s="112"/>
      <c r="BJ104" s="112"/>
      <c r="BK104" s="113"/>
      <c r="BL104" s="114"/>
      <c r="BM104" s="229"/>
      <c r="BN104" s="77"/>
      <c r="BO104" s="113"/>
      <c r="BP104" s="114"/>
      <c r="BQ104" s="229"/>
      <c r="BR104" s="77"/>
      <c r="BS104" s="112"/>
      <c r="BT104" s="112"/>
      <c r="BU104" s="113"/>
      <c r="BV104" s="125"/>
      <c r="BW104" s="126"/>
    </row>
    <row r="105" spans="1:75" s="84" customFormat="1" ht="12.75" customHeight="1" x14ac:dyDescent="0.2">
      <c r="A105" s="18">
        <v>19</v>
      </c>
      <c r="B105" s="272" t="s">
        <v>35</v>
      </c>
      <c r="C105" s="74" t="s">
        <v>931</v>
      </c>
      <c r="D105" s="19" t="s">
        <v>1176</v>
      </c>
      <c r="E105" s="75" t="s">
        <v>1177</v>
      </c>
      <c r="F105" s="76"/>
      <c r="G105" s="115">
        <f t="shared" si="12"/>
        <v>395.6940025382678</v>
      </c>
      <c r="H105" s="220">
        <f t="shared" si="13"/>
        <v>667.97224565136992</v>
      </c>
      <c r="I105" s="115">
        <f t="shared" si="14"/>
        <v>2</v>
      </c>
      <c r="J105" s="115">
        <f t="shared" si="15"/>
        <v>7</v>
      </c>
      <c r="K105" s="247"/>
      <c r="L105" s="77"/>
      <c r="M105" s="112"/>
      <c r="N105" s="112"/>
      <c r="O105" s="113"/>
      <c r="P105" s="125"/>
      <c r="Q105" s="229"/>
      <c r="R105" s="77"/>
      <c r="S105" s="112"/>
      <c r="T105" s="112"/>
      <c r="U105" s="113"/>
      <c r="V105" s="124"/>
      <c r="W105" s="229"/>
      <c r="X105" s="77" t="s">
        <v>56</v>
      </c>
      <c r="Y105" s="112">
        <v>2</v>
      </c>
      <c r="Z105" s="112">
        <v>4</v>
      </c>
      <c r="AA105" s="112">
        <v>2</v>
      </c>
      <c r="AB105" s="113">
        <v>5</v>
      </c>
      <c r="AC105" s="124">
        <v>395.6940025382678</v>
      </c>
      <c r="AD105" s="229"/>
      <c r="AE105" s="77"/>
      <c r="AF105" s="112"/>
      <c r="AG105" s="112"/>
      <c r="AH105" s="113"/>
      <c r="AI105" s="124"/>
      <c r="AJ105" s="229"/>
      <c r="AK105" s="77"/>
      <c r="AL105" s="112"/>
      <c r="AM105" s="112"/>
      <c r="AN105" s="113"/>
      <c r="AO105" s="124"/>
      <c r="AP105" s="229"/>
      <c r="AQ105" s="77"/>
      <c r="AR105" s="274"/>
      <c r="AS105" s="274"/>
      <c r="AT105" s="112"/>
      <c r="AU105" s="113"/>
      <c r="AV105" s="124"/>
      <c r="AW105" s="229"/>
      <c r="AX105" s="77"/>
      <c r="AY105" s="112"/>
      <c r="AZ105" s="112"/>
      <c r="BA105" s="112"/>
      <c r="BB105" s="112"/>
      <c r="BC105" s="112"/>
      <c r="BD105" s="113"/>
      <c r="BE105" s="114"/>
      <c r="BF105" s="229"/>
      <c r="BG105" s="77"/>
      <c r="BH105" s="112"/>
      <c r="BI105" s="112"/>
      <c r="BJ105" s="112"/>
      <c r="BK105" s="113"/>
      <c r="BL105" s="114"/>
      <c r="BM105" s="229"/>
      <c r="BN105" s="77"/>
      <c r="BO105" s="113"/>
      <c r="BP105" s="114"/>
      <c r="BQ105" s="229"/>
      <c r="BR105" s="77" t="s">
        <v>56</v>
      </c>
      <c r="BS105" s="112" t="s">
        <v>223</v>
      </c>
      <c r="BT105" s="112" t="s">
        <v>205</v>
      </c>
      <c r="BU105" s="113" t="s">
        <v>204</v>
      </c>
      <c r="BV105" s="125">
        <v>272.27824311310212</v>
      </c>
      <c r="BW105" s="126"/>
    </row>
    <row r="106" spans="1:75" s="84" customFormat="1" ht="12.75" customHeight="1" x14ac:dyDescent="0.2">
      <c r="A106" s="18">
        <v>20</v>
      </c>
      <c r="B106" s="272" t="s">
        <v>35</v>
      </c>
      <c r="C106" s="74" t="s">
        <v>943</v>
      </c>
      <c r="D106" s="19" t="s">
        <v>1202</v>
      </c>
      <c r="E106" s="75" t="s">
        <v>1203</v>
      </c>
      <c r="F106" s="76"/>
      <c r="G106" s="115">
        <f t="shared" si="12"/>
        <v>261.99258552629698</v>
      </c>
      <c r="H106" s="220">
        <f t="shared" si="13"/>
        <v>662.81374212746664</v>
      </c>
      <c r="I106" s="115">
        <f t="shared" si="14"/>
        <v>3</v>
      </c>
      <c r="J106" s="115">
        <f t="shared" si="15"/>
        <v>11</v>
      </c>
      <c r="K106" s="247"/>
      <c r="L106" s="77"/>
      <c r="M106" s="112"/>
      <c r="N106" s="112"/>
      <c r="O106" s="113"/>
      <c r="P106" s="125"/>
      <c r="Q106" s="229"/>
      <c r="R106" s="77"/>
      <c r="S106" s="112"/>
      <c r="T106" s="112"/>
      <c r="U106" s="113"/>
      <c r="V106" s="124"/>
      <c r="W106" s="229"/>
      <c r="X106" s="77" t="s">
        <v>56</v>
      </c>
      <c r="Y106" s="112">
        <v>5</v>
      </c>
      <c r="Z106" s="112">
        <v>6</v>
      </c>
      <c r="AA106" s="112">
        <v>7</v>
      </c>
      <c r="AB106" s="113">
        <v>3</v>
      </c>
      <c r="AC106" s="124">
        <v>261.99258552629698</v>
      </c>
      <c r="AD106" s="229"/>
      <c r="AE106" s="77"/>
      <c r="AF106" s="112"/>
      <c r="AG106" s="112"/>
      <c r="AH106" s="113"/>
      <c r="AI106" s="124"/>
      <c r="AJ106" s="229"/>
      <c r="AK106" s="77"/>
      <c r="AL106" s="112"/>
      <c r="AM106" s="112"/>
      <c r="AN106" s="113"/>
      <c r="AO106" s="124"/>
      <c r="AP106" s="229"/>
      <c r="AQ106" s="77"/>
      <c r="AR106" s="274"/>
      <c r="AS106" s="274"/>
      <c r="AT106" s="112"/>
      <c r="AU106" s="113"/>
      <c r="AV106" s="124"/>
      <c r="AW106" s="229"/>
      <c r="AX106" s="77"/>
      <c r="AY106" s="112"/>
      <c r="AZ106" s="112"/>
      <c r="BA106" s="112"/>
      <c r="BB106" s="112"/>
      <c r="BC106" s="112"/>
      <c r="BD106" s="113"/>
      <c r="BE106" s="114"/>
      <c r="BF106" s="229"/>
      <c r="BG106" s="77" t="s">
        <v>56</v>
      </c>
      <c r="BH106" s="112">
        <v>8</v>
      </c>
      <c r="BI106" s="112">
        <v>15</v>
      </c>
      <c r="BJ106" s="112">
        <v>7</v>
      </c>
      <c r="BK106" s="113">
        <v>9</v>
      </c>
      <c r="BL106" s="114">
        <v>185.29951736058729</v>
      </c>
      <c r="BM106" s="229"/>
      <c r="BN106" s="77"/>
      <c r="BO106" s="113"/>
      <c r="BP106" s="114"/>
      <c r="BQ106" s="229"/>
      <c r="BR106" s="77" t="s">
        <v>56</v>
      </c>
      <c r="BS106" s="112" t="s">
        <v>206</v>
      </c>
      <c r="BT106" s="112" t="s">
        <v>203</v>
      </c>
      <c r="BU106" s="113">
        <v>17</v>
      </c>
      <c r="BV106" s="125">
        <v>215.52163924058235</v>
      </c>
      <c r="BW106" s="126"/>
    </row>
    <row r="107" spans="1:75" s="84" customFormat="1" ht="12.75" customHeight="1" x14ac:dyDescent="0.2">
      <c r="A107" s="18">
        <v>21</v>
      </c>
      <c r="B107" s="272" t="s">
        <v>35</v>
      </c>
      <c r="C107" s="74" t="s">
        <v>750</v>
      </c>
      <c r="D107" s="19" t="s">
        <v>1141</v>
      </c>
      <c r="E107" s="75" t="s">
        <v>1142</v>
      </c>
      <c r="F107" s="76"/>
      <c r="G107" s="115">
        <f t="shared" si="12"/>
        <v>600.82444667598861</v>
      </c>
      <c r="H107" s="220">
        <f t="shared" si="13"/>
        <v>600.82444667598861</v>
      </c>
      <c r="I107" s="115">
        <f t="shared" si="14"/>
        <v>3</v>
      </c>
      <c r="J107" s="115">
        <f t="shared" si="15"/>
        <v>9</v>
      </c>
      <c r="K107" s="247"/>
      <c r="L107" s="77"/>
      <c r="M107" s="112"/>
      <c r="N107" s="112"/>
      <c r="O107" s="113"/>
      <c r="P107" s="125"/>
      <c r="Q107" s="229"/>
      <c r="R107" s="77" t="s">
        <v>56</v>
      </c>
      <c r="S107" s="112">
        <v>7</v>
      </c>
      <c r="T107" s="112">
        <v>8</v>
      </c>
      <c r="U107" s="113">
        <v>6</v>
      </c>
      <c r="V107" s="124">
        <v>143.68303613050779</v>
      </c>
      <c r="W107" s="229"/>
      <c r="X107" s="77"/>
      <c r="Y107" s="112"/>
      <c r="Z107" s="112"/>
      <c r="AA107" s="112"/>
      <c r="AB107" s="113"/>
      <c r="AC107" s="124"/>
      <c r="AD107" s="229"/>
      <c r="AE107" s="77" t="s">
        <v>56</v>
      </c>
      <c r="AF107" s="112">
        <v>3</v>
      </c>
      <c r="AG107" s="112">
        <v>9</v>
      </c>
      <c r="AH107" s="113">
        <v>8</v>
      </c>
      <c r="AI107" s="124">
        <v>219.5995845192482</v>
      </c>
      <c r="AJ107" s="229"/>
      <c r="AK107" s="77" t="s">
        <v>35</v>
      </c>
      <c r="AL107" s="112">
        <v>4</v>
      </c>
      <c r="AM107" s="112">
        <v>6</v>
      </c>
      <c r="AN107" s="113">
        <v>8</v>
      </c>
      <c r="AO107" s="124">
        <v>237.54182602623266</v>
      </c>
      <c r="AP107" s="229"/>
      <c r="AQ107" s="77"/>
      <c r="AR107" s="274"/>
      <c r="AS107" s="274"/>
      <c r="AT107" s="112"/>
      <c r="AU107" s="113"/>
      <c r="AV107" s="124"/>
      <c r="AW107" s="229"/>
      <c r="AX107" s="77"/>
      <c r="AY107" s="112"/>
      <c r="AZ107" s="112"/>
      <c r="BA107" s="112"/>
      <c r="BB107" s="112"/>
      <c r="BC107" s="112"/>
      <c r="BD107" s="113"/>
      <c r="BE107" s="114"/>
      <c r="BF107" s="229"/>
      <c r="BG107" s="77"/>
      <c r="BH107" s="112"/>
      <c r="BI107" s="112"/>
      <c r="BJ107" s="112"/>
      <c r="BK107" s="113"/>
      <c r="BL107" s="114"/>
      <c r="BM107" s="229"/>
      <c r="BN107" s="77"/>
      <c r="BO107" s="113"/>
      <c r="BP107" s="114"/>
      <c r="BQ107" s="229"/>
      <c r="BR107" s="77"/>
      <c r="BS107" s="112"/>
      <c r="BT107" s="112"/>
      <c r="BU107" s="113"/>
      <c r="BV107" s="125"/>
      <c r="BW107" s="126"/>
    </row>
    <row r="108" spans="1:75" s="84" customFormat="1" ht="12.75" customHeight="1" x14ac:dyDescent="0.2">
      <c r="A108" s="18">
        <v>22</v>
      </c>
      <c r="B108" s="272" t="s">
        <v>35</v>
      </c>
      <c r="C108" s="74" t="s">
        <v>719</v>
      </c>
      <c r="D108" s="19" t="s">
        <v>1276</v>
      </c>
      <c r="E108" s="75" t="s">
        <v>1277</v>
      </c>
      <c r="F108" s="76"/>
      <c r="G108" s="115">
        <f t="shared" si="12"/>
        <v>97.705999132796236</v>
      </c>
      <c r="H108" s="220">
        <f t="shared" si="13"/>
        <v>590.57262395435964</v>
      </c>
      <c r="I108" s="115">
        <f t="shared" si="14"/>
        <v>2</v>
      </c>
      <c r="J108" s="115">
        <f t="shared" si="15"/>
        <v>10</v>
      </c>
      <c r="K108" s="247"/>
      <c r="L108" s="77"/>
      <c r="M108" s="112"/>
      <c r="N108" s="112"/>
      <c r="O108" s="113"/>
      <c r="P108" s="125"/>
      <c r="Q108" s="229"/>
      <c r="R108" s="77"/>
      <c r="S108" s="112"/>
      <c r="T108" s="112"/>
      <c r="U108" s="113"/>
      <c r="V108" s="124"/>
      <c r="W108" s="229"/>
      <c r="X108" s="77"/>
      <c r="Y108" s="112"/>
      <c r="Z108" s="112"/>
      <c r="AA108" s="112"/>
      <c r="AB108" s="113"/>
      <c r="AC108" s="124"/>
      <c r="AD108" s="229"/>
      <c r="AE108" s="77"/>
      <c r="AF108" s="112"/>
      <c r="AG108" s="112"/>
      <c r="AH108" s="113"/>
      <c r="AI108" s="124"/>
      <c r="AJ108" s="229"/>
      <c r="AK108" s="77"/>
      <c r="AL108" s="112"/>
      <c r="AM108" s="112"/>
      <c r="AN108" s="113"/>
      <c r="AO108" s="124"/>
      <c r="AP108" s="229"/>
      <c r="AQ108" s="77" t="s">
        <v>334</v>
      </c>
      <c r="AR108" s="274" t="s">
        <v>24</v>
      </c>
      <c r="AS108" s="274">
        <v>5</v>
      </c>
      <c r="AT108" s="112" t="s">
        <v>24</v>
      </c>
      <c r="AU108" s="113" t="s">
        <v>24</v>
      </c>
      <c r="AV108" s="124">
        <v>97.705999132796236</v>
      </c>
      <c r="AW108" s="229"/>
      <c r="AX108" s="77" t="s">
        <v>1285</v>
      </c>
      <c r="AY108" s="112" t="s">
        <v>202</v>
      </c>
      <c r="AZ108" s="112" t="s">
        <v>202</v>
      </c>
      <c r="BA108" s="112" t="s">
        <v>202</v>
      </c>
      <c r="BB108" s="112" t="s">
        <v>202</v>
      </c>
      <c r="BC108" s="112" t="s">
        <v>203</v>
      </c>
      <c r="BD108" s="113" t="s">
        <v>201</v>
      </c>
      <c r="BE108" s="114">
        <v>492.86662482156339</v>
      </c>
      <c r="BF108" s="229"/>
      <c r="BG108" s="77"/>
      <c r="BH108" s="112"/>
      <c r="BI108" s="112"/>
      <c r="BJ108" s="112"/>
      <c r="BK108" s="113"/>
      <c r="BL108" s="114"/>
      <c r="BM108" s="229"/>
      <c r="BN108" s="77"/>
      <c r="BO108" s="113"/>
      <c r="BP108" s="114"/>
      <c r="BQ108" s="229"/>
      <c r="BR108" s="77"/>
      <c r="BS108" s="112"/>
      <c r="BT108" s="112"/>
      <c r="BU108" s="113"/>
      <c r="BV108" s="125"/>
      <c r="BW108" s="126"/>
    </row>
    <row r="109" spans="1:75" s="84" customFormat="1" ht="12.75" customHeight="1" x14ac:dyDescent="0.2">
      <c r="A109" s="18">
        <v>23</v>
      </c>
      <c r="B109" s="272" t="s">
        <v>35</v>
      </c>
      <c r="C109" s="74" t="s">
        <v>713</v>
      </c>
      <c r="D109" s="19" t="s">
        <v>1120</v>
      </c>
      <c r="E109" s="75" t="s">
        <v>1243</v>
      </c>
      <c r="F109" s="76"/>
      <c r="G109" s="115">
        <f t="shared" si="12"/>
        <v>445.54743154029813</v>
      </c>
      <c r="H109" s="220">
        <f t="shared" si="13"/>
        <v>566.3983483418574</v>
      </c>
      <c r="I109" s="115">
        <f t="shared" si="14"/>
        <v>4</v>
      </c>
      <c r="J109" s="115">
        <f t="shared" si="15"/>
        <v>10</v>
      </c>
      <c r="K109" s="247"/>
      <c r="L109" s="77" t="s">
        <v>702</v>
      </c>
      <c r="M109" s="112">
        <v>3</v>
      </c>
      <c r="N109" s="112" t="s">
        <v>482</v>
      </c>
      <c r="O109" s="113">
        <v>3</v>
      </c>
      <c r="P109" s="125">
        <v>162.18487496163564</v>
      </c>
      <c r="Q109" s="229"/>
      <c r="R109" s="77"/>
      <c r="S109" s="112"/>
      <c r="T109" s="112"/>
      <c r="U109" s="113"/>
      <c r="V109" s="124"/>
      <c r="W109" s="229"/>
      <c r="X109" s="77"/>
      <c r="Y109" s="112"/>
      <c r="Z109" s="112"/>
      <c r="AA109" s="112"/>
      <c r="AB109" s="113"/>
      <c r="AC109" s="124"/>
      <c r="AD109" s="229"/>
      <c r="AE109" s="77" t="s">
        <v>56</v>
      </c>
      <c r="AF109" s="112">
        <v>6</v>
      </c>
      <c r="AG109" s="112">
        <v>4</v>
      </c>
      <c r="AH109" s="113">
        <v>4</v>
      </c>
      <c r="AI109" s="124">
        <v>283.36255657866252</v>
      </c>
      <c r="AJ109" s="229"/>
      <c r="AK109" s="77"/>
      <c r="AL109" s="112"/>
      <c r="AM109" s="112"/>
      <c r="AN109" s="113"/>
      <c r="AO109" s="124"/>
      <c r="AP109" s="229"/>
      <c r="AQ109" s="77"/>
      <c r="AR109" s="274"/>
      <c r="AS109" s="274"/>
      <c r="AT109" s="112"/>
      <c r="AU109" s="113"/>
      <c r="AV109" s="124"/>
      <c r="AW109" s="229"/>
      <c r="AX109" s="77"/>
      <c r="AY109" s="112"/>
      <c r="AZ109" s="112"/>
      <c r="BA109" s="112"/>
      <c r="BB109" s="112"/>
      <c r="BC109" s="112"/>
      <c r="BD109" s="113"/>
      <c r="BE109" s="114"/>
      <c r="BF109" s="229"/>
      <c r="BG109" s="77"/>
      <c r="BH109" s="112"/>
      <c r="BI109" s="112"/>
      <c r="BJ109" s="112"/>
      <c r="BK109" s="113"/>
      <c r="BL109" s="114"/>
      <c r="BM109" s="229"/>
      <c r="BN109" s="77" t="s">
        <v>35</v>
      </c>
      <c r="BO109" s="113" t="s">
        <v>482</v>
      </c>
      <c r="BP109" s="114">
        <v>12.5</v>
      </c>
      <c r="BQ109" s="229"/>
      <c r="BR109" s="77" t="s">
        <v>56</v>
      </c>
      <c r="BS109" s="112" t="s">
        <v>225</v>
      </c>
      <c r="BT109" s="112" t="s">
        <v>227</v>
      </c>
      <c r="BU109" s="113" t="s">
        <v>199</v>
      </c>
      <c r="BV109" s="125">
        <v>108.35091680155921</v>
      </c>
      <c r="BW109" s="126"/>
    </row>
    <row r="110" spans="1:75" s="84" customFormat="1" ht="12.75" customHeight="1" x14ac:dyDescent="0.2">
      <c r="A110" s="18">
        <v>24</v>
      </c>
      <c r="B110" s="272" t="s">
        <v>35</v>
      </c>
      <c r="C110" s="74" t="s">
        <v>766</v>
      </c>
      <c r="D110" s="19" t="s">
        <v>1122</v>
      </c>
      <c r="E110" s="75" t="s">
        <v>1148</v>
      </c>
      <c r="F110" s="76"/>
      <c r="G110" s="115">
        <f t="shared" si="12"/>
        <v>547.40750150603753</v>
      </c>
      <c r="H110" s="220">
        <f t="shared" si="13"/>
        <v>547.40750150603753</v>
      </c>
      <c r="I110" s="115">
        <f t="shared" si="14"/>
        <v>3</v>
      </c>
      <c r="J110" s="115">
        <f t="shared" si="15"/>
        <v>9</v>
      </c>
      <c r="K110" s="247"/>
      <c r="L110" s="77" t="s">
        <v>35</v>
      </c>
      <c r="M110" s="112">
        <v>7</v>
      </c>
      <c r="N110" s="112">
        <v>4</v>
      </c>
      <c r="O110" s="113">
        <v>6</v>
      </c>
      <c r="P110" s="125">
        <v>115.49924191584537</v>
      </c>
      <c r="Q110" s="229"/>
      <c r="R110" s="77" t="s">
        <v>57</v>
      </c>
      <c r="S110" s="112">
        <v>1</v>
      </c>
      <c r="T110" s="112">
        <v>3</v>
      </c>
      <c r="U110" s="113" t="s">
        <v>25</v>
      </c>
      <c r="V110" s="124">
        <v>220.62572896904791</v>
      </c>
      <c r="W110" s="229"/>
      <c r="X110" s="77"/>
      <c r="Y110" s="112"/>
      <c r="Z110" s="112"/>
      <c r="AA110" s="112"/>
      <c r="AB110" s="113"/>
      <c r="AC110" s="124"/>
      <c r="AD110" s="229"/>
      <c r="AE110" s="77" t="s">
        <v>57</v>
      </c>
      <c r="AF110" s="112">
        <v>8</v>
      </c>
      <c r="AG110" s="112">
        <v>7</v>
      </c>
      <c r="AH110" s="113">
        <v>1</v>
      </c>
      <c r="AI110" s="124">
        <v>211.28253062114428</v>
      </c>
      <c r="AJ110" s="229"/>
      <c r="AK110" s="77"/>
      <c r="AL110" s="112"/>
      <c r="AM110" s="112"/>
      <c r="AN110" s="113"/>
      <c r="AO110" s="124"/>
      <c r="AP110" s="229"/>
      <c r="AQ110" s="77"/>
      <c r="AR110" s="274"/>
      <c r="AS110" s="274"/>
      <c r="AT110" s="112"/>
      <c r="AU110" s="113"/>
      <c r="AV110" s="124"/>
      <c r="AW110" s="229"/>
      <c r="AX110" s="77"/>
      <c r="AY110" s="112"/>
      <c r="AZ110" s="112"/>
      <c r="BA110" s="112"/>
      <c r="BB110" s="112"/>
      <c r="BC110" s="112"/>
      <c r="BD110" s="113"/>
      <c r="BE110" s="114"/>
      <c r="BF110" s="229"/>
      <c r="BG110" s="77"/>
      <c r="BH110" s="112"/>
      <c r="BI110" s="112"/>
      <c r="BJ110" s="112"/>
      <c r="BK110" s="113"/>
      <c r="BL110" s="114"/>
      <c r="BM110" s="229"/>
      <c r="BN110" s="77"/>
      <c r="BO110" s="113"/>
      <c r="BP110" s="114"/>
      <c r="BQ110" s="229"/>
      <c r="BR110" s="77"/>
      <c r="BS110" s="112"/>
      <c r="BT110" s="112"/>
      <c r="BU110" s="113"/>
      <c r="BV110" s="125"/>
      <c r="BW110" s="126"/>
    </row>
    <row r="111" spans="1:75" s="84" customFormat="1" ht="12.75" customHeight="1" x14ac:dyDescent="0.2">
      <c r="A111" s="18">
        <v>25</v>
      </c>
      <c r="B111" s="272" t="s">
        <v>35</v>
      </c>
      <c r="C111" s="74" t="s">
        <v>1082</v>
      </c>
      <c r="D111" s="19" t="s">
        <v>317</v>
      </c>
      <c r="E111" s="75" t="s">
        <v>1262</v>
      </c>
      <c r="F111" s="76"/>
      <c r="G111" s="115">
        <f t="shared" si="12"/>
        <v>450.81646283458088</v>
      </c>
      <c r="H111" s="220">
        <f t="shared" si="13"/>
        <v>527.50892242060252</v>
      </c>
      <c r="I111" s="115">
        <f t="shared" si="14"/>
        <v>3</v>
      </c>
      <c r="J111" s="115">
        <f t="shared" si="15"/>
        <v>9</v>
      </c>
      <c r="K111" s="247"/>
      <c r="L111" s="77"/>
      <c r="M111" s="112"/>
      <c r="N111" s="112"/>
      <c r="O111" s="113"/>
      <c r="P111" s="125"/>
      <c r="Q111" s="229"/>
      <c r="R111" s="77"/>
      <c r="S111" s="112"/>
      <c r="T111" s="112"/>
      <c r="U111" s="113"/>
      <c r="V111" s="124"/>
      <c r="W111" s="229"/>
      <c r="X111" s="77"/>
      <c r="Y111" s="112"/>
      <c r="Z111" s="112"/>
      <c r="AA111" s="112"/>
      <c r="AB111" s="113"/>
      <c r="AC111" s="124"/>
      <c r="AD111" s="229"/>
      <c r="AE111" s="77" t="s">
        <v>57</v>
      </c>
      <c r="AF111" s="112">
        <v>7</v>
      </c>
      <c r="AG111" s="112">
        <v>3</v>
      </c>
      <c r="AH111" s="113">
        <v>4</v>
      </c>
      <c r="AI111" s="124">
        <v>224.70018989058241</v>
      </c>
      <c r="AJ111" s="229"/>
      <c r="AK111" s="77" t="s">
        <v>35</v>
      </c>
      <c r="AL111" s="112">
        <v>8</v>
      </c>
      <c r="AM111" s="112">
        <v>2</v>
      </c>
      <c r="AN111" s="113">
        <v>10</v>
      </c>
      <c r="AO111" s="124">
        <v>226.1162729439985</v>
      </c>
      <c r="AP111" s="229"/>
      <c r="AQ111" s="77"/>
      <c r="AR111" s="274"/>
      <c r="AS111" s="274"/>
      <c r="AT111" s="112"/>
      <c r="AU111" s="113"/>
      <c r="AV111" s="124"/>
      <c r="AW111" s="229"/>
      <c r="AX111" s="77"/>
      <c r="AY111" s="112"/>
      <c r="AZ111" s="112"/>
      <c r="BA111" s="112"/>
      <c r="BB111" s="112"/>
      <c r="BC111" s="112"/>
      <c r="BD111" s="113"/>
      <c r="BE111" s="114"/>
      <c r="BF111" s="229"/>
      <c r="BG111" s="77"/>
      <c r="BH111" s="112"/>
      <c r="BI111" s="112"/>
      <c r="BJ111" s="112"/>
      <c r="BK111" s="113"/>
      <c r="BL111" s="114"/>
      <c r="BM111" s="229"/>
      <c r="BN111" s="77"/>
      <c r="BO111" s="113"/>
      <c r="BP111" s="114"/>
      <c r="BQ111" s="229"/>
      <c r="BR111" s="77" t="s">
        <v>57</v>
      </c>
      <c r="BS111" s="112" t="s">
        <v>223</v>
      </c>
      <c r="BT111" s="112" t="s">
        <v>240</v>
      </c>
      <c r="BU111" s="113" t="s">
        <v>240</v>
      </c>
      <c r="BV111" s="125">
        <v>76.692459586021627</v>
      </c>
      <c r="BW111" s="126"/>
    </row>
    <row r="112" spans="1:75" s="84" customFormat="1" ht="12.75" customHeight="1" x14ac:dyDescent="0.2">
      <c r="A112" s="18">
        <v>26</v>
      </c>
      <c r="B112" s="272" t="s">
        <v>35</v>
      </c>
      <c r="C112" s="74" t="s">
        <v>1420</v>
      </c>
      <c r="D112" s="19" t="s">
        <v>390</v>
      </c>
      <c r="E112" s="75" t="s">
        <v>391</v>
      </c>
      <c r="F112" s="76"/>
      <c r="G112" s="115">
        <f t="shared" si="12"/>
        <v>0</v>
      </c>
      <c r="H112" s="220">
        <f t="shared" si="13"/>
        <v>511.11096536250943</v>
      </c>
      <c r="I112" s="115">
        <f t="shared" si="14"/>
        <v>1</v>
      </c>
      <c r="J112" s="115">
        <f t="shared" si="15"/>
        <v>4</v>
      </c>
      <c r="K112" s="247"/>
      <c r="L112" s="77"/>
      <c r="M112" s="112"/>
      <c r="N112" s="112"/>
      <c r="O112" s="113"/>
      <c r="P112" s="125"/>
      <c r="Q112" s="229"/>
      <c r="R112" s="77"/>
      <c r="S112" s="112"/>
      <c r="T112" s="112"/>
      <c r="U112" s="113"/>
      <c r="V112" s="124"/>
      <c r="W112" s="229"/>
      <c r="X112" s="77"/>
      <c r="Y112" s="112"/>
      <c r="Z112" s="112"/>
      <c r="AA112" s="112"/>
      <c r="AB112" s="113"/>
      <c r="AC112" s="124"/>
      <c r="AD112" s="229"/>
      <c r="AE112" s="77"/>
      <c r="AF112" s="112"/>
      <c r="AG112" s="112"/>
      <c r="AH112" s="113"/>
      <c r="AI112" s="124"/>
      <c r="AJ112" s="229"/>
      <c r="AK112" s="77"/>
      <c r="AL112" s="112"/>
      <c r="AM112" s="112"/>
      <c r="AN112" s="113"/>
      <c r="AO112" s="124"/>
      <c r="AP112" s="229"/>
      <c r="AQ112" s="77"/>
      <c r="AR112" s="274"/>
      <c r="AS112" s="274"/>
      <c r="AT112" s="112"/>
      <c r="AU112" s="113"/>
      <c r="AV112" s="124"/>
      <c r="AW112" s="229"/>
      <c r="AX112" s="77"/>
      <c r="AY112" s="112"/>
      <c r="AZ112" s="112"/>
      <c r="BA112" s="112"/>
      <c r="BB112" s="112"/>
      <c r="BC112" s="112"/>
      <c r="BD112" s="113"/>
      <c r="BE112" s="114"/>
      <c r="BF112" s="229"/>
      <c r="BG112" s="77" t="s">
        <v>1419</v>
      </c>
      <c r="BH112" s="112">
        <v>2</v>
      </c>
      <c r="BI112" s="112">
        <v>2</v>
      </c>
      <c r="BJ112" s="112">
        <v>2</v>
      </c>
      <c r="BK112" s="113">
        <v>4</v>
      </c>
      <c r="BL112" s="114">
        <v>511.11096536250943</v>
      </c>
      <c r="BM112" s="229"/>
      <c r="BN112" s="77"/>
      <c r="BO112" s="113"/>
      <c r="BP112" s="114"/>
      <c r="BQ112" s="229"/>
      <c r="BR112" s="77"/>
      <c r="BS112" s="112"/>
      <c r="BT112" s="112"/>
      <c r="BU112" s="113"/>
      <c r="BV112" s="125"/>
      <c r="BW112" s="126"/>
    </row>
    <row r="113" spans="1:75" s="84" customFormat="1" ht="12.75" customHeight="1" x14ac:dyDescent="0.2">
      <c r="A113" s="18">
        <v>27</v>
      </c>
      <c r="B113" s="272" t="s">
        <v>35</v>
      </c>
      <c r="C113" s="74" t="s">
        <v>962</v>
      </c>
      <c r="D113" s="19" t="s">
        <v>1187</v>
      </c>
      <c r="E113" s="75" t="s">
        <v>1188</v>
      </c>
      <c r="F113" s="76"/>
      <c r="G113" s="115">
        <f t="shared" si="12"/>
        <v>329.43029192183201</v>
      </c>
      <c r="H113" s="220">
        <f t="shared" si="13"/>
        <v>462.76362525516532</v>
      </c>
      <c r="I113" s="115">
        <f t="shared" si="14"/>
        <v>2</v>
      </c>
      <c r="J113" s="115">
        <f t="shared" si="15"/>
        <v>8</v>
      </c>
      <c r="K113" s="247"/>
      <c r="L113" s="77"/>
      <c r="M113" s="112"/>
      <c r="N113" s="112"/>
      <c r="O113" s="113"/>
      <c r="P113" s="125"/>
      <c r="Q113" s="229"/>
      <c r="R113" s="77"/>
      <c r="S113" s="112"/>
      <c r="T113" s="112"/>
      <c r="U113" s="113"/>
      <c r="V113" s="124"/>
      <c r="W113" s="229"/>
      <c r="X113" s="77" t="s">
        <v>57</v>
      </c>
      <c r="Y113" s="112">
        <v>3</v>
      </c>
      <c r="Z113" s="112">
        <v>3</v>
      </c>
      <c r="AA113" s="112">
        <v>4</v>
      </c>
      <c r="AB113" s="113">
        <v>2</v>
      </c>
      <c r="AC113" s="124">
        <v>329.43029192183201</v>
      </c>
      <c r="AD113" s="229"/>
      <c r="AE113" s="77"/>
      <c r="AF113" s="112"/>
      <c r="AG113" s="112"/>
      <c r="AH113" s="113"/>
      <c r="AI113" s="124"/>
      <c r="AJ113" s="229"/>
      <c r="AK113" s="77"/>
      <c r="AL113" s="112"/>
      <c r="AM113" s="112"/>
      <c r="AN113" s="113"/>
      <c r="AO113" s="124"/>
      <c r="AP113" s="229"/>
      <c r="AQ113" s="77"/>
      <c r="AR113" s="274"/>
      <c r="AS113" s="274"/>
      <c r="AT113" s="112"/>
      <c r="AU113" s="113"/>
      <c r="AV113" s="124"/>
      <c r="AW113" s="229"/>
      <c r="AX113" s="77"/>
      <c r="AY113" s="112"/>
      <c r="AZ113" s="112"/>
      <c r="BA113" s="112"/>
      <c r="BB113" s="112"/>
      <c r="BC113" s="112"/>
      <c r="BD113" s="113"/>
      <c r="BE113" s="114"/>
      <c r="BF113" s="229"/>
      <c r="BG113" s="77" t="s">
        <v>57</v>
      </c>
      <c r="BH113" s="112">
        <v>3</v>
      </c>
      <c r="BI113" s="112">
        <v>3</v>
      </c>
      <c r="BJ113" s="112">
        <v>3</v>
      </c>
      <c r="BK113" s="113">
        <v>3</v>
      </c>
      <c r="BL113" s="114">
        <v>133.33333333333331</v>
      </c>
      <c r="BM113" s="229"/>
      <c r="BN113" s="77"/>
      <c r="BO113" s="113"/>
      <c r="BP113" s="114"/>
      <c r="BQ113" s="229"/>
      <c r="BR113" s="77"/>
      <c r="BS113" s="112"/>
      <c r="BT113" s="112"/>
      <c r="BU113" s="113"/>
      <c r="BV113" s="125"/>
      <c r="BW113" s="126"/>
    </row>
    <row r="114" spans="1:75" s="84" customFormat="1" ht="12.75" customHeight="1" x14ac:dyDescent="0.2">
      <c r="A114" s="18">
        <v>28</v>
      </c>
      <c r="B114" s="272" t="s">
        <v>35</v>
      </c>
      <c r="C114" s="74" t="s">
        <v>1048</v>
      </c>
      <c r="D114" s="19" t="s">
        <v>519</v>
      </c>
      <c r="E114" s="75" t="s">
        <v>1246</v>
      </c>
      <c r="F114" s="76"/>
      <c r="G114" s="115">
        <f t="shared" si="12"/>
        <v>254.22881389671653</v>
      </c>
      <c r="H114" s="220">
        <f t="shared" si="13"/>
        <v>460.93297482419837</v>
      </c>
      <c r="I114" s="115">
        <f t="shared" si="14"/>
        <v>2</v>
      </c>
      <c r="J114" s="115">
        <f t="shared" si="15"/>
        <v>7</v>
      </c>
      <c r="K114" s="247"/>
      <c r="L114" s="77"/>
      <c r="M114" s="112"/>
      <c r="N114" s="112"/>
      <c r="O114" s="113"/>
      <c r="P114" s="125"/>
      <c r="Q114" s="229"/>
      <c r="R114" s="77"/>
      <c r="S114" s="112"/>
      <c r="T114" s="112"/>
      <c r="U114" s="113"/>
      <c r="V114" s="124"/>
      <c r="W114" s="229"/>
      <c r="X114" s="77"/>
      <c r="Y114" s="112"/>
      <c r="Z114" s="112"/>
      <c r="AA114" s="112"/>
      <c r="AB114" s="113"/>
      <c r="AC114" s="124"/>
      <c r="AD114" s="229"/>
      <c r="AE114" s="77" t="s">
        <v>57</v>
      </c>
      <c r="AF114" s="112">
        <v>3</v>
      </c>
      <c r="AG114" s="112">
        <v>4</v>
      </c>
      <c r="AH114" s="113">
        <v>5</v>
      </c>
      <c r="AI114" s="124">
        <v>254.22881389671653</v>
      </c>
      <c r="AJ114" s="229"/>
      <c r="AK114" s="77"/>
      <c r="AL114" s="112"/>
      <c r="AM114" s="112"/>
      <c r="AN114" s="113"/>
      <c r="AO114" s="124"/>
      <c r="AP114" s="229"/>
      <c r="AQ114" s="77"/>
      <c r="AR114" s="274"/>
      <c r="AS114" s="274"/>
      <c r="AT114" s="112"/>
      <c r="AU114" s="113"/>
      <c r="AV114" s="124"/>
      <c r="AW114" s="229"/>
      <c r="AX114" s="77"/>
      <c r="AY114" s="112"/>
      <c r="AZ114" s="112"/>
      <c r="BA114" s="112"/>
      <c r="BB114" s="112"/>
      <c r="BC114" s="112"/>
      <c r="BD114" s="113"/>
      <c r="BE114" s="114"/>
      <c r="BF114" s="229"/>
      <c r="BG114" s="77" t="s">
        <v>1419</v>
      </c>
      <c r="BH114" s="112">
        <v>5</v>
      </c>
      <c r="BI114" s="112">
        <v>4</v>
      </c>
      <c r="BJ114" s="112" t="s">
        <v>24</v>
      </c>
      <c r="BK114" s="113" t="s">
        <v>25</v>
      </c>
      <c r="BL114" s="114">
        <v>206.70416092748187</v>
      </c>
      <c r="BM114" s="229"/>
      <c r="BN114" s="77"/>
      <c r="BO114" s="113"/>
      <c r="BP114" s="114"/>
      <c r="BQ114" s="229"/>
      <c r="BR114" s="77"/>
      <c r="BS114" s="112"/>
      <c r="BT114" s="112"/>
      <c r="BU114" s="113"/>
      <c r="BV114" s="125"/>
      <c r="BW114" s="126"/>
    </row>
    <row r="115" spans="1:75" s="84" customFormat="1" ht="12.75" customHeight="1" x14ac:dyDescent="0.2">
      <c r="A115" s="18">
        <v>29</v>
      </c>
      <c r="B115" s="272" t="s">
        <v>35</v>
      </c>
      <c r="C115" s="74" t="s">
        <v>939</v>
      </c>
      <c r="D115" s="19" t="s">
        <v>1196</v>
      </c>
      <c r="E115" s="75" t="s">
        <v>1197</v>
      </c>
      <c r="F115" s="76"/>
      <c r="G115" s="115">
        <f t="shared" si="12"/>
        <v>277.94919728781093</v>
      </c>
      <c r="H115" s="220">
        <f t="shared" si="13"/>
        <v>460.89888651458705</v>
      </c>
      <c r="I115" s="115">
        <f t="shared" si="14"/>
        <v>2</v>
      </c>
      <c r="J115" s="115">
        <f t="shared" si="15"/>
        <v>8</v>
      </c>
      <c r="K115" s="247"/>
      <c r="L115" s="77"/>
      <c r="M115" s="112"/>
      <c r="N115" s="112"/>
      <c r="O115" s="113"/>
      <c r="P115" s="125"/>
      <c r="Q115" s="229"/>
      <c r="R115" s="77"/>
      <c r="S115" s="112"/>
      <c r="T115" s="112"/>
      <c r="U115" s="113"/>
      <c r="V115" s="124"/>
      <c r="W115" s="229"/>
      <c r="X115" s="77" t="s">
        <v>56</v>
      </c>
      <c r="Y115" s="112">
        <v>7</v>
      </c>
      <c r="Z115" s="112">
        <v>3</v>
      </c>
      <c r="AA115" s="112">
        <v>4</v>
      </c>
      <c r="AB115" s="113">
        <v>6</v>
      </c>
      <c r="AC115" s="124">
        <v>277.94919728781093</v>
      </c>
      <c r="AD115" s="229"/>
      <c r="AE115" s="77"/>
      <c r="AF115" s="112"/>
      <c r="AG115" s="112"/>
      <c r="AH115" s="113"/>
      <c r="AI115" s="124"/>
      <c r="AJ115" s="229"/>
      <c r="AK115" s="77"/>
      <c r="AL115" s="112"/>
      <c r="AM115" s="112"/>
      <c r="AN115" s="113"/>
      <c r="AO115" s="124"/>
      <c r="AP115" s="229"/>
      <c r="AQ115" s="77"/>
      <c r="AR115" s="274"/>
      <c r="AS115" s="274"/>
      <c r="AT115" s="112"/>
      <c r="AU115" s="113"/>
      <c r="AV115" s="124"/>
      <c r="AW115" s="229"/>
      <c r="AX115" s="77"/>
      <c r="AY115" s="112"/>
      <c r="AZ115" s="112"/>
      <c r="BA115" s="112"/>
      <c r="BB115" s="112"/>
      <c r="BC115" s="112"/>
      <c r="BD115" s="113"/>
      <c r="BE115" s="114"/>
      <c r="BF115" s="229"/>
      <c r="BG115" s="77" t="s">
        <v>56</v>
      </c>
      <c r="BH115" s="112">
        <v>9</v>
      </c>
      <c r="BI115" s="112">
        <v>13</v>
      </c>
      <c r="BJ115" s="112">
        <v>9</v>
      </c>
      <c r="BK115" s="113">
        <v>8</v>
      </c>
      <c r="BL115" s="114">
        <v>182.94968922677612</v>
      </c>
      <c r="BM115" s="229"/>
      <c r="BN115" s="77"/>
      <c r="BO115" s="113"/>
      <c r="BP115" s="114"/>
      <c r="BQ115" s="229"/>
      <c r="BR115" s="77"/>
      <c r="BS115" s="112"/>
      <c r="BT115" s="112"/>
      <c r="BU115" s="113"/>
      <c r="BV115" s="125"/>
      <c r="BW115" s="126"/>
    </row>
    <row r="116" spans="1:75" s="84" customFormat="1" ht="12.75" customHeight="1" x14ac:dyDescent="0.2">
      <c r="A116" s="18">
        <v>30</v>
      </c>
      <c r="B116" s="272" t="s">
        <v>35</v>
      </c>
      <c r="C116" s="74" t="s">
        <v>742</v>
      </c>
      <c r="D116" s="19" t="s">
        <v>316</v>
      </c>
      <c r="E116" s="75" t="s">
        <v>1134</v>
      </c>
      <c r="F116" s="76"/>
      <c r="G116" s="115">
        <f t="shared" si="12"/>
        <v>457.02147580694827</v>
      </c>
      <c r="H116" s="220">
        <f t="shared" si="13"/>
        <v>457.02147580694827</v>
      </c>
      <c r="I116" s="115">
        <f t="shared" si="14"/>
        <v>2</v>
      </c>
      <c r="J116" s="115">
        <f t="shared" si="15"/>
        <v>6</v>
      </c>
      <c r="K116" s="247"/>
      <c r="L116" s="77"/>
      <c r="M116" s="112"/>
      <c r="N116" s="112"/>
      <c r="O116" s="113"/>
      <c r="P116" s="125"/>
      <c r="Q116" s="229"/>
      <c r="R116" s="77" t="s">
        <v>56</v>
      </c>
      <c r="S116" s="112">
        <v>6</v>
      </c>
      <c r="T116" s="112">
        <v>4</v>
      </c>
      <c r="U116" s="113">
        <v>7</v>
      </c>
      <c r="V116" s="124">
        <v>198.73453591370685</v>
      </c>
      <c r="W116" s="229"/>
      <c r="X116" s="77"/>
      <c r="Y116" s="112"/>
      <c r="Z116" s="112"/>
      <c r="AA116" s="112"/>
      <c r="AB116" s="113"/>
      <c r="AC116" s="124"/>
      <c r="AD116" s="229"/>
      <c r="AE116" s="77"/>
      <c r="AF116" s="112"/>
      <c r="AG116" s="112"/>
      <c r="AH116" s="113"/>
      <c r="AI116" s="124"/>
      <c r="AJ116" s="229"/>
      <c r="AK116" s="77" t="s">
        <v>35</v>
      </c>
      <c r="AL116" s="112">
        <v>5</v>
      </c>
      <c r="AM116" s="112">
        <v>5</v>
      </c>
      <c r="AN116" s="113">
        <v>6</v>
      </c>
      <c r="AO116" s="124">
        <v>258.28693989324142</v>
      </c>
      <c r="AP116" s="229"/>
      <c r="AQ116" s="77"/>
      <c r="AR116" s="274"/>
      <c r="AS116" s="274"/>
      <c r="AT116" s="112"/>
      <c r="AU116" s="113"/>
      <c r="AV116" s="124"/>
      <c r="AW116" s="229"/>
      <c r="AX116" s="77"/>
      <c r="AY116" s="112"/>
      <c r="AZ116" s="112"/>
      <c r="BA116" s="112"/>
      <c r="BB116" s="112"/>
      <c r="BC116" s="112"/>
      <c r="BD116" s="113"/>
      <c r="BE116" s="114"/>
      <c r="BF116" s="229"/>
      <c r="BG116" s="77"/>
      <c r="BH116" s="112"/>
      <c r="BI116" s="112"/>
      <c r="BJ116" s="112"/>
      <c r="BK116" s="113"/>
      <c r="BL116" s="114"/>
      <c r="BM116" s="229"/>
      <c r="BN116" s="77"/>
      <c r="BO116" s="113"/>
      <c r="BP116" s="114"/>
      <c r="BQ116" s="229"/>
      <c r="BR116" s="77"/>
      <c r="BS116" s="112"/>
      <c r="BT116" s="112"/>
      <c r="BU116" s="113"/>
      <c r="BV116" s="125"/>
      <c r="BW116" s="126"/>
    </row>
    <row r="117" spans="1:75" s="84" customFormat="1" ht="12.75" customHeight="1" x14ac:dyDescent="0.2">
      <c r="A117" s="18">
        <v>31</v>
      </c>
      <c r="B117" s="272" t="s">
        <v>35</v>
      </c>
      <c r="C117" s="74" t="s">
        <v>682</v>
      </c>
      <c r="D117" s="19" t="s">
        <v>1118</v>
      </c>
      <c r="E117" s="75" t="s">
        <v>1119</v>
      </c>
      <c r="F117" s="76"/>
      <c r="G117" s="115">
        <f t="shared" si="12"/>
        <v>423.04513775968616</v>
      </c>
      <c r="H117" s="220">
        <f t="shared" si="13"/>
        <v>423.04513775968616</v>
      </c>
      <c r="I117" s="115">
        <f t="shared" si="14"/>
        <v>2</v>
      </c>
      <c r="J117" s="115">
        <f t="shared" si="15"/>
        <v>6</v>
      </c>
      <c r="K117" s="247"/>
      <c r="L117" s="77" t="s">
        <v>35</v>
      </c>
      <c r="M117" s="112">
        <v>4</v>
      </c>
      <c r="N117" s="112" t="s">
        <v>24</v>
      </c>
      <c r="O117" s="113">
        <v>3</v>
      </c>
      <c r="P117" s="125">
        <v>173.4078845561873</v>
      </c>
      <c r="Q117" s="229"/>
      <c r="R117" s="77"/>
      <c r="S117" s="112"/>
      <c r="T117" s="112"/>
      <c r="U117" s="113"/>
      <c r="V117" s="124"/>
      <c r="W117" s="229"/>
      <c r="X117" s="77"/>
      <c r="Y117" s="112"/>
      <c r="Z117" s="112"/>
      <c r="AA117" s="112"/>
      <c r="AB117" s="113"/>
      <c r="AC117" s="124"/>
      <c r="AD117" s="229"/>
      <c r="AE117" s="77" t="s">
        <v>56</v>
      </c>
      <c r="AF117" s="112">
        <v>11</v>
      </c>
      <c r="AG117" s="112">
        <v>2</v>
      </c>
      <c r="AH117" s="113">
        <v>5</v>
      </c>
      <c r="AI117" s="124">
        <v>249.63725320349886</v>
      </c>
      <c r="AJ117" s="229"/>
      <c r="AK117" s="77"/>
      <c r="AL117" s="112"/>
      <c r="AM117" s="112"/>
      <c r="AN117" s="113"/>
      <c r="AO117" s="124"/>
      <c r="AP117" s="229"/>
      <c r="AQ117" s="77"/>
      <c r="AR117" s="274"/>
      <c r="AS117" s="274"/>
      <c r="AT117" s="112"/>
      <c r="AU117" s="113"/>
      <c r="AV117" s="124"/>
      <c r="AW117" s="229"/>
      <c r="AX117" s="77"/>
      <c r="AY117" s="112"/>
      <c r="AZ117" s="112"/>
      <c r="BA117" s="112"/>
      <c r="BB117" s="112"/>
      <c r="BC117" s="112"/>
      <c r="BD117" s="113"/>
      <c r="BE117" s="114"/>
      <c r="BF117" s="229"/>
      <c r="BG117" s="77"/>
      <c r="BH117" s="112"/>
      <c r="BI117" s="112"/>
      <c r="BJ117" s="112"/>
      <c r="BK117" s="113"/>
      <c r="BL117" s="114"/>
      <c r="BM117" s="229"/>
      <c r="BN117" s="77"/>
      <c r="BO117" s="113"/>
      <c r="BP117" s="114"/>
      <c r="BQ117" s="229"/>
      <c r="BR117" s="77"/>
      <c r="BS117" s="112"/>
      <c r="BT117" s="112"/>
      <c r="BU117" s="113"/>
      <c r="BV117" s="125"/>
      <c r="BW117" s="126"/>
    </row>
    <row r="118" spans="1:75" s="84" customFormat="1" ht="12.75" customHeight="1" x14ac:dyDescent="0.2">
      <c r="A118" s="18">
        <v>32</v>
      </c>
      <c r="B118" s="272" t="s">
        <v>35</v>
      </c>
      <c r="C118" s="74" t="s">
        <v>1594</v>
      </c>
      <c r="D118" s="19" t="s">
        <v>1456</v>
      </c>
      <c r="E118" s="75" t="s">
        <v>1595</v>
      </c>
      <c r="F118" s="76"/>
      <c r="G118" s="115">
        <f t="shared" si="12"/>
        <v>0</v>
      </c>
      <c r="H118" s="220">
        <f t="shared" si="13"/>
        <v>411.87772795463673</v>
      </c>
      <c r="I118" s="115">
        <f t="shared" si="14"/>
        <v>2</v>
      </c>
      <c r="J118" s="115">
        <f t="shared" si="15"/>
        <v>7</v>
      </c>
      <c r="K118" s="247"/>
      <c r="L118" s="77"/>
      <c r="M118" s="112"/>
      <c r="N118" s="112"/>
      <c r="O118" s="113"/>
      <c r="P118" s="125"/>
      <c r="Q118" s="229"/>
      <c r="R118" s="77"/>
      <c r="S118" s="112"/>
      <c r="T118" s="112"/>
      <c r="U118" s="113"/>
      <c r="V118" s="124"/>
      <c r="W118" s="229"/>
      <c r="X118" s="77"/>
      <c r="Y118" s="112"/>
      <c r="Z118" s="112"/>
      <c r="AA118" s="112"/>
      <c r="AB118" s="113"/>
      <c r="AC118" s="124"/>
      <c r="AD118" s="229"/>
      <c r="AE118" s="77"/>
      <c r="AF118" s="112"/>
      <c r="AG118" s="112"/>
      <c r="AH118" s="113"/>
      <c r="AI118" s="124"/>
      <c r="AJ118" s="229"/>
      <c r="AK118" s="77"/>
      <c r="AL118" s="112"/>
      <c r="AM118" s="112"/>
      <c r="AN118" s="113"/>
      <c r="AO118" s="124"/>
      <c r="AP118" s="229"/>
      <c r="AQ118" s="77"/>
      <c r="AR118" s="274"/>
      <c r="AS118" s="274"/>
      <c r="AT118" s="112"/>
      <c r="AU118" s="113"/>
      <c r="AV118" s="124"/>
      <c r="AW118" s="229"/>
      <c r="AX118" s="77"/>
      <c r="AY118" s="112"/>
      <c r="AZ118" s="112"/>
      <c r="BA118" s="112"/>
      <c r="BB118" s="112"/>
      <c r="BC118" s="112"/>
      <c r="BD118" s="113"/>
      <c r="BE118" s="114"/>
      <c r="BF118" s="229"/>
      <c r="BG118" s="77" t="s">
        <v>56</v>
      </c>
      <c r="BH118" s="112">
        <v>11</v>
      </c>
      <c r="BI118" s="112">
        <v>12</v>
      </c>
      <c r="BJ118" s="112">
        <v>11</v>
      </c>
      <c r="BK118" s="113">
        <v>11</v>
      </c>
      <c r="BL118" s="114">
        <v>126.20049920238974</v>
      </c>
      <c r="BM118" s="229"/>
      <c r="BN118" s="77"/>
      <c r="BO118" s="113"/>
      <c r="BP118" s="114"/>
      <c r="BQ118" s="229"/>
      <c r="BR118" s="77" t="s">
        <v>57</v>
      </c>
      <c r="BS118" s="112" t="s">
        <v>202</v>
      </c>
      <c r="BT118" s="112" t="s">
        <v>203</v>
      </c>
      <c r="BU118" s="113" t="s">
        <v>205</v>
      </c>
      <c r="BV118" s="125">
        <v>285.677228752247</v>
      </c>
      <c r="BW118" s="126"/>
    </row>
    <row r="119" spans="1:75" s="84" customFormat="1" ht="12.75" customHeight="1" x14ac:dyDescent="0.2">
      <c r="A119" s="18">
        <v>33</v>
      </c>
      <c r="B119" s="272" t="s">
        <v>35</v>
      </c>
      <c r="C119" s="74" t="s">
        <v>745</v>
      </c>
      <c r="D119" s="19" t="s">
        <v>315</v>
      </c>
      <c r="E119" s="75" t="s">
        <v>1138</v>
      </c>
      <c r="F119" s="76"/>
      <c r="G119" s="115">
        <f t="shared" si="12"/>
        <v>402.04258411038728</v>
      </c>
      <c r="H119" s="220">
        <f t="shared" si="13"/>
        <v>402.04258411038728</v>
      </c>
      <c r="I119" s="115">
        <f t="shared" si="14"/>
        <v>2</v>
      </c>
      <c r="J119" s="115">
        <f t="shared" si="15"/>
        <v>6</v>
      </c>
      <c r="K119" s="247"/>
      <c r="L119" s="77"/>
      <c r="M119" s="112"/>
      <c r="N119" s="112"/>
      <c r="O119" s="113"/>
      <c r="P119" s="125"/>
      <c r="Q119" s="229"/>
      <c r="R119" s="77" t="s">
        <v>56</v>
      </c>
      <c r="S119" s="112">
        <v>4</v>
      </c>
      <c r="T119" s="112">
        <v>5</v>
      </c>
      <c r="U119" s="113" t="s">
        <v>25</v>
      </c>
      <c r="V119" s="124">
        <v>164.94850021680094</v>
      </c>
      <c r="W119" s="229"/>
      <c r="X119" s="77"/>
      <c r="Y119" s="112"/>
      <c r="Z119" s="112"/>
      <c r="AA119" s="112"/>
      <c r="AB119" s="113"/>
      <c r="AC119" s="124"/>
      <c r="AD119" s="229"/>
      <c r="AE119" s="77"/>
      <c r="AF119" s="112"/>
      <c r="AG119" s="112"/>
      <c r="AH119" s="113"/>
      <c r="AI119" s="124"/>
      <c r="AJ119" s="229"/>
      <c r="AK119" s="77" t="s">
        <v>35</v>
      </c>
      <c r="AL119" s="112">
        <v>7</v>
      </c>
      <c r="AM119" s="112">
        <v>4</v>
      </c>
      <c r="AN119" s="113">
        <v>7</v>
      </c>
      <c r="AO119" s="124">
        <v>237.09408389358634</v>
      </c>
      <c r="AP119" s="229"/>
      <c r="AQ119" s="77"/>
      <c r="AR119" s="274"/>
      <c r="AS119" s="274"/>
      <c r="AT119" s="112"/>
      <c r="AU119" s="113"/>
      <c r="AV119" s="124"/>
      <c r="AW119" s="229"/>
      <c r="AX119" s="77"/>
      <c r="AY119" s="112"/>
      <c r="AZ119" s="112"/>
      <c r="BA119" s="112"/>
      <c r="BB119" s="112"/>
      <c r="BC119" s="112"/>
      <c r="BD119" s="113"/>
      <c r="BE119" s="114"/>
      <c r="BF119" s="229"/>
      <c r="BG119" s="77"/>
      <c r="BH119" s="112"/>
      <c r="BI119" s="112"/>
      <c r="BJ119" s="112"/>
      <c r="BK119" s="113"/>
      <c r="BL119" s="114"/>
      <c r="BM119" s="229"/>
      <c r="BN119" s="77"/>
      <c r="BO119" s="113"/>
      <c r="BP119" s="114"/>
      <c r="BQ119" s="229"/>
      <c r="BR119" s="77"/>
      <c r="BS119" s="112"/>
      <c r="BT119" s="112"/>
      <c r="BU119" s="113"/>
      <c r="BV119" s="125"/>
      <c r="BW119" s="126"/>
    </row>
    <row r="120" spans="1:75" s="84" customFormat="1" ht="12.75" customHeight="1" x14ac:dyDescent="0.2">
      <c r="A120" s="18">
        <v>34</v>
      </c>
      <c r="B120" s="272" t="s">
        <v>35</v>
      </c>
      <c r="C120" s="74" t="s">
        <v>217</v>
      </c>
      <c r="D120" s="19" t="s">
        <v>406</v>
      </c>
      <c r="E120" s="75" t="s">
        <v>1557</v>
      </c>
      <c r="F120" s="76"/>
      <c r="G120" s="115">
        <f t="shared" si="12"/>
        <v>0</v>
      </c>
      <c r="H120" s="220">
        <f t="shared" si="13"/>
        <v>397.74947273255282</v>
      </c>
      <c r="I120" s="115">
        <f t="shared" si="14"/>
        <v>1</v>
      </c>
      <c r="J120" s="115">
        <f t="shared" si="15"/>
        <v>3</v>
      </c>
      <c r="K120" s="247"/>
      <c r="L120" s="77"/>
      <c r="M120" s="112"/>
      <c r="N120" s="112"/>
      <c r="O120" s="113"/>
      <c r="P120" s="125"/>
      <c r="Q120" s="229"/>
      <c r="R120" s="77"/>
      <c r="S120" s="112"/>
      <c r="T120" s="112"/>
      <c r="U120" s="113"/>
      <c r="V120" s="124"/>
      <c r="W120" s="229"/>
      <c r="X120" s="77"/>
      <c r="Y120" s="112"/>
      <c r="Z120" s="112"/>
      <c r="AA120" s="112"/>
      <c r="AB120" s="113"/>
      <c r="AC120" s="124"/>
      <c r="AD120" s="229"/>
      <c r="AE120" s="77"/>
      <c r="AF120" s="112"/>
      <c r="AG120" s="112"/>
      <c r="AH120" s="113"/>
      <c r="AI120" s="124"/>
      <c r="AJ120" s="229"/>
      <c r="AK120" s="77"/>
      <c r="AL120" s="112"/>
      <c r="AM120" s="112"/>
      <c r="AN120" s="113"/>
      <c r="AO120" s="124"/>
      <c r="AP120" s="229"/>
      <c r="AQ120" s="77"/>
      <c r="AR120" s="274"/>
      <c r="AS120" s="274"/>
      <c r="AT120" s="112"/>
      <c r="AU120" s="113"/>
      <c r="AV120" s="124"/>
      <c r="AW120" s="229"/>
      <c r="AX120" s="77"/>
      <c r="AY120" s="112"/>
      <c r="AZ120" s="112"/>
      <c r="BA120" s="112"/>
      <c r="BB120" s="112"/>
      <c r="BC120" s="112"/>
      <c r="BD120" s="113"/>
      <c r="BE120" s="114"/>
      <c r="BF120" s="229"/>
      <c r="BG120" s="77"/>
      <c r="BH120" s="112"/>
      <c r="BI120" s="112"/>
      <c r="BJ120" s="112"/>
      <c r="BK120" s="113"/>
      <c r="BL120" s="114"/>
      <c r="BM120" s="229"/>
      <c r="BN120" s="77"/>
      <c r="BO120" s="113"/>
      <c r="BP120" s="114"/>
      <c r="BQ120" s="229"/>
      <c r="BR120" s="77" t="s">
        <v>56</v>
      </c>
      <c r="BS120" s="112" t="s">
        <v>202</v>
      </c>
      <c r="BT120" s="112" t="s">
        <v>201</v>
      </c>
      <c r="BU120" s="113" t="s">
        <v>202</v>
      </c>
      <c r="BV120" s="125">
        <v>397.74947273255282</v>
      </c>
      <c r="BW120" s="126"/>
    </row>
    <row r="121" spans="1:75" s="84" customFormat="1" ht="12.75" customHeight="1" x14ac:dyDescent="0.2">
      <c r="A121" s="18">
        <v>35</v>
      </c>
      <c r="B121" s="272" t="s">
        <v>35</v>
      </c>
      <c r="C121" s="74" t="s">
        <v>947</v>
      </c>
      <c r="D121" s="19" t="s">
        <v>1205</v>
      </c>
      <c r="E121" s="75" t="s">
        <v>1206</v>
      </c>
      <c r="F121" s="76"/>
      <c r="G121" s="115">
        <f t="shared" si="12"/>
        <v>199.14930181712282</v>
      </c>
      <c r="H121" s="220">
        <f t="shared" si="13"/>
        <v>368.7711506764042</v>
      </c>
      <c r="I121" s="115">
        <f t="shared" si="14"/>
        <v>2</v>
      </c>
      <c r="J121" s="115">
        <f t="shared" si="15"/>
        <v>7</v>
      </c>
      <c r="K121" s="247"/>
      <c r="L121" s="77"/>
      <c r="M121" s="112"/>
      <c r="N121" s="112"/>
      <c r="O121" s="113"/>
      <c r="P121" s="125"/>
      <c r="Q121" s="229"/>
      <c r="R121" s="77"/>
      <c r="S121" s="112"/>
      <c r="T121" s="112"/>
      <c r="U121" s="113"/>
      <c r="V121" s="124"/>
      <c r="W121" s="229"/>
      <c r="X121" s="77" t="s">
        <v>56</v>
      </c>
      <c r="Y121" s="112">
        <v>6</v>
      </c>
      <c r="Z121" s="112">
        <v>7</v>
      </c>
      <c r="AA121" s="112">
        <v>5</v>
      </c>
      <c r="AB121" s="113">
        <v>7</v>
      </c>
      <c r="AC121" s="124">
        <v>199.14930181712282</v>
      </c>
      <c r="AD121" s="229"/>
      <c r="AE121" s="77"/>
      <c r="AF121" s="112"/>
      <c r="AG121" s="112"/>
      <c r="AH121" s="113"/>
      <c r="AI121" s="124"/>
      <c r="AJ121" s="229"/>
      <c r="AK121" s="77"/>
      <c r="AL121" s="112"/>
      <c r="AM121" s="112"/>
      <c r="AN121" s="113"/>
      <c r="AO121" s="124"/>
      <c r="AP121" s="229"/>
      <c r="AQ121" s="77"/>
      <c r="AR121" s="274"/>
      <c r="AS121" s="274"/>
      <c r="AT121" s="112"/>
      <c r="AU121" s="113"/>
      <c r="AV121" s="124"/>
      <c r="AW121" s="229"/>
      <c r="AX121" s="77"/>
      <c r="AY121" s="112"/>
      <c r="AZ121" s="112"/>
      <c r="BA121" s="112"/>
      <c r="BB121" s="112"/>
      <c r="BC121" s="112"/>
      <c r="BD121" s="113"/>
      <c r="BE121" s="114"/>
      <c r="BF121" s="229"/>
      <c r="BG121" s="77"/>
      <c r="BH121" s="112"/>
      <c r="BI121" s="112"/>
      <c r="BJ121" s="112"/>
      <c r="BK121" s="113"/>
      <c r="BL121" s="114"/>
      <c r="BM121" s="229"/>
      <c r="BN121" s="77"/>
      <c r="BO121" s="113"/>
      <c r="BP121" s="114"/>
      <c r="BQ121" s="229"/>
      <c r="BR121" s="77" t="s">
        <v>1530</v>
      </c>
      <c r="BS121" s="112" t="s">
        <v>204</v>
      </c>
      <c r="BT121" s="112" t="s">
        <v>204</v>
      </c>
      <c r="BU121" s="113" t="s">
        <v>203</v>
      </c>
      <c r="BV121" s="125">
        <v>169.62184885928139</v>
      </c>
      <c r="BW121" s="126"/>
    </row>
    <row r="122" spans="1:75" s="84" customFormat="1" ht="12.75" customHeight="1" x14ac:dyDescent="0.2">
      <c r="A122" s="18">
        <v>36</v>
      </c>
      <c r="B122" s="272" t="s">
        <v>35</v>
      </c>
      <c r="C122" s="74" t="s">
        <v>1450</v>
      </c>
      <c r="D122" s="19" t="s">
        <v>136</v>
      </c>
      <c r="E122" s="75" t="s">
        <v>1451</v>
      </c>
      <c r="F122" s="76"/>
      <c r="G122" s="115">
        <f t="shared" si="12"/>
        <v>0</v>
      </c>
      <c r="H122" s="220">
        <f t="shared" si="13"/>
        <v>344.00757971757844</v>
      </c>
      <c r="I122" s="115">
        <f t="shared" si="14"/>
        <v>3</v>
      </c>
      <c r="J122" s="115">
        <f t="shared" si="15"/>
        <v>8</v>
      </c>
      <c r="K122" s="247"/>
      <c r="L122" s="77"/>
      <c r="M122" s="112"/>
      <c r="N122" s="112"/>
      <c r="O122" s="113"/>
      <c r="P122" s="125"/>
      <c r="Q122" s="229"/>
      <c r="R122" s="77"/>
      <c r="S122" s="112"/>
      <c r="T122" s="112"/>
      <c r="U122" s="113"/>
      <c r="V122" s="124"/>
      <c r="W122" s="229"/>
      <c r="X122" s="77"/>
      <c r="Y122" s="112"/>
      <c r="Z122" s="112"/>
      <c r="AA122" s="112"/>
      <c r="AB122" s="113"/>
      <c r="AC122" s="124"/>
      <c r="AD122" s="229"/>
      <c r="AE122" s="77"/>
      <c r="AF122" s="112"/>
      <c r="AG122" s="112"/>
      <c r="AH122" s="113"/>
      <c r="AI122" s="124"/>
      <c r="AJ122" s="229"/>
      <c r="AK122" s="77"/>
      <c r="AL122" s="112"/>
      <c r="AM122" s="112"/>
      <c r="AN122" s="113"/>
      <c r="AO122" s="124"/>
      <c r="AP122" s="229"/>
      <c r="AQ122" s="77"/>
      <c r="AR122" s="274"/>
      <c r="AS122" s="274"/>
      <c r="AT122" s="112"/>
      <c r="AU122" s="113"/>
      <c r="AV122" s="124"/>
      <c r="AW122" s="229"/>
      <c r="AX122" s="77"/>
      <c r="AY122" s="112"/>
      <c r="AZ122" s="112"/>
      <c r="BA122" s="112"/>
      <c r="BB122" s="112"/>
      <c r="BC122" s="112"/>
      <c r="BD122" s="113"/>
      <c r="BE122" s="114"/>
      <c r="BF122" s="229"/>
      <c r="BG122" s="77" t="s">
        <v>56</v>
      </c>
      <c r="BH122" s="112">
        <v>12</v>
      </c>
      <c r="BI122" s="112">
        <v>11</v>
      </c>
      <c r="BJ122" s="112">
        <v>10</v>
      </c>
      <c r="BK122" s="113">
        <v>12</v>
      </c>
      <c r="BL122" s="114">
        <v>126.380705415831</v>
      </c>
      <c r="BM122" s="229"/>
      <c r="BN122" s="77" t="s">
        <v>35</v>
      </c>
      <c r="BO122" s="113">
        <v>2</v>
      </c>
      <c r="BP122" s="114">
        <v>117.60299956639813</v>
      </c>
      <c r="BQ122" s="229"/>
      <c r="BR122" s="77" t="s">
        <v>56</v>
      </c>
      <c r="BS122" s="112" t="s">
        <v>239</v>
      </c>
      <c r="BT122" s="112" t="s">
        <v>239</v>
      </c>
      <c r="BU122" s="113" t="s">
        <v>196</v>
      </c>
      <c r="BV122" s="125">
        <v>100.02387473534932</v>
      </c>
      <c r="BW122" s="126"/>
    </row>
    <row r="123" spans="1:75" s="84" customFormat="1" ht="12.75" customHeight="1" x14ac:dyDescent="0.2">
      <c r="A123" s="18">
        <v>37</v>
      </c>
      <c r="B123" s="272" t="s">
        <v>35</v>
      </c>
      <c r="C123" s="74" t="s">
        <v>1584</v>
      </c>
      <c r="D123" s="19" t="s">
        <v>1441</v>
      </c>
      <c r="E123" s="75" t="s">
        <v>1585</v>
      </c>
      <c r="F123" s="76"/>
      <c r="G123" s="115">
        <f t="shared" si="12"/>
        <v>0</v>
      </c>
      <c r="H123" s="220">
        <f t="shared" si="13"/>
        <v>314.71836073390938</v>
      </c>
      <c r="I123" s="115">
        <f t="shared" si="14"/>
        <v>2</v>
      </c>
      <c r="J123" s="115">
        <f t="shared" si="15"/>
        <v>7</v>
      </c>
      <c r="K123" s="247"/>
      <c r="L123" s="77"/>
      <c r="M123" s="112"/>
      <c r="N123" s="112"/>
      <c r="O123" s="113"/>
      <c r="P123" s="125"/>
      <c r="Q123" s="229"/>
      <c r="R123" s="77"/>
      <c r="S123" s="112"/>
      <c r="T123" s="112"/>
      <c r="U123" s="113"/>
      <c r="V123" s="124"/>
      <c r="W123" s="229"/>
      <c r="X123" s="77"/>
      <c r="Y123" s="112"/>
      <c r="Z123" s="112"/>
      <c r="AA123" s="112"/>
      <c r="AB123" s="113"/>
      <c r="AC123" s="124"/>
      <c r="AD123" s="229"/>
      <c r="AE123" s="77"/>
      <c r="AF123" s="112"/>
      <c r="AG123" s="112"/>
      <c r="AH123" s="113"/>
      <c r="AI123" s="124"/>
      <c r="AJ123" s="229"/>
      <c r="AK123" s="77"/>
      <c r="AL123" s="112"/>
      <c r="AM123" s="112"/>
      <c r="AN123" s="113"/>
      <c r="AO123" s="124"/>
      <c r="AP123" s="229"/>
      <c r="AQ123" s="77"/>
      <c r="AR123" s="274"/>
      <c r="AS123" s="274"/>
      <c r="AT123" s="112"/>
      <c r="AU123" s="113"/>
      <c r="AV123" s="124"/>
      <c r="AW123" s="229"/>
      <c r="AX123" s="77"/>
      <c r="AY123" s="112"/>
      <c r="AZ123" s="112"/>
      <c r="BA123" s="112"/>
      <c r="BB123" s="112"/>
      <c r="BC123" s="112"/>
      <c r="BD123" s="113"/>
      <c r="BE123" s="114"/>
      <c r="BF123" s="229"/>
      <c r="BG123" s="77" t="s">
        <v>56</v>
      </c>
      <c r="BH123" s="112">
        <v>7</v>
      </c>
      <c r="BI123" s="112">
        <v>8</v>
      </c>
      <c r="BJ123" s="112">
        <v>4</v>
      </c>
      <c r="BK123" s="113">
        <v>10</v>
      </c>
      <c r="BL123" s="114">
        <v>283.14177764751093</v>
      </c>
      <c r="BM123" s="229"/>
      <c r="BN123" s="77"/>
      <c r="BO123" s="113"/>
      <c r="BP123" s="114"/>
      <c r="BQ123" s="229"/>
      <c r="BR123" s="77" t="s">
        <v>56</v>
      </c>
      <c r="BS123" s="112" t="s">
        <v>196</v>
      </c>
      <c r="BT123" s="112" t="s">
        <v>26</v>
      </c>
      <c r="BU123" s="113" t="s">
        <v>225</v>
      </c>
      <c r="BV123" s="125">
        <v>31.576583086398447</v>
      </c>
      <c r="BW123" s="126"/>
    </row>
    <row r="124" spans="1:75" s="84" customFormat="1" ht="12.75" customHeight="1" x14ac:dyDescent="0.2">
      <c r="A124" s="18">
        <v>38</v>
      </c>
      <c r="B124" s="272" t="s">
        <v>35</v>
      </c>
      <c r="C124" s="74" t="s">
        <v>768</v>
      </c>
      <c r="D124" s="19" t="s">
        <v>1149</v>
      </c>
      <c r="E124" s="75" t="s">
        <v>1256</v>
      </c>
      <c r="F124" s="76"/>
      <c r="G124" s="115">
        <f t="shared" si="12"/>
        <v>291.71626660559326</v>
      </c>
      <c r="H124" s="220">
        <f t="shared" si="13"/>
        <v>291.71626660559326</v>
      </c>
      <c r="I124" s="115">
        <f t="shared" si="14"/>
        <v>2</v>
      </c>
      <c r="J124" s="115">
        <f t="shared" si="15"/>
        <v>6</v>
      </c>
      <c r="K124" s="247"/>
      <c r="L124" s="77"/>
      <c r="M124" s="112"/>
      <c r="N124" s="112"/>
      <c r="O124" s="113"/>
      <c r="P124" s="125"/>
      <c r="Q124" s="229"/>
      <c r="R124" s="77" t="s">
        <v>57</v>
      </c>
      <c r="S124" s="112">
        <v>2</v>
      </c>
      <c r="T124" s="112">
        <v>4</v>
      </c>
      <c r="U124" s="113" t="s">
        <v>24</v>
      </c>
      <c r="V124" s="124">
        <v>182.6606256887672</v>
      </c>
      <c r="W124" s="229"/>
      <c r="X124" s="77"/>
      <c r="Y124" s="112"/>
      <c r="Z124" s="112"/>
      <c r="AA124" s="112"/>
      <c r="AB124" s="113"/>
      <c r="AC124" s="124"/>
      <c r="AD124" s="229"/>
      <c r="AE124" s="77" t="s">
        <v>57</v>
      </c>
      <c r="AF124" s="112">
        <v>4</v>
      </c>
      <c r="AG124" s="112">
        <v>8</v>
      </c>
      <c r="AH124" s="113" t="s">
        <v>25</v>
      </c>
      <c r="AI124" s="124">
        <v>109.05564091682606</v>
      </c>
      <c r="AJ124" s="229"/>
      <c r="AK124" s="77"/>
      <c r="AL124" s="112"/>
      <c r="AM124" s="112"/>
      <c r="AN124" s="113"/>
      <c r="AO124" s="124"/>
      <c r="AP124" s="229"/>
      <c r="AQ124" s="77"/>
      <c r="AR124" s="274"/>
      <c r="AS124" s="274"/>
      <c r="AT124" s="112"/>
      <c r="AU124" s="113"/>
      <c r="AV124" s="124"/>
      <c r="AW124" s="229"/>
      <c r="AX124" s="77"/>
      <c r="AY124" s="112"/>
      <c r="AZ124" s="112"/>
      <c r="BA124" s="112"/>
      <c r="BB124" s="112"/>
      <c r="BC124" s="112"/>
      <c r="BD124" s="113"/>
      <c r="BE124" s="114"/>
      <c r="BF124" s="229"/>
      <c r="BG124" s="77"/>
      <c r="BH124" s="112"/>
      <c r="BI124" s="112"/>
      <c r="BJ124" s="112"/>
      <c r="BK124" s="113"/>
      <c r="BL124" s="114"/>
      <c r="BM124" s="229"/>
      <c r="BN124" s="77"/>
      <c r="BO124" s="113"/>
      <c r="BP124" s="114"/>
      <c r="BQ124" s="229"/>
      <c r="BR124" s="77"/>
      <c r="BS124" s="112"/>
      <c r="BT124" s="112"/>
      <c r="BU124" s="113"/>
      <c r="BV124" s="125"/>
      <c r="BW124" s="126"/>
    </row>
    <row r="125" spans="1:75" s="84" customFormat="1" ht="12.75" customHeight="1" x14ac:dyDescent="0.2">
      <c r="A125" s="18">
        <v>39</v>
      </c>
      <c r="B125" s="272" t="s">
        <v>35</v>
      </c>
      <c r="C125" s="74" t="s">
        <v>588</v>
      </c>
      <c r="D125" s="19" t="s">
        <v>184</v>
      </c>
      <c r="E125" s="75" t="s">
        <v>1565</v>
      </c>
      <c r="F125" s="76"/>
      <c r="G125" s="115">
        <f t="shared" si="12"/>
        <v>0</v>
      </c>
      <c r="H125" s="220">
        <f t="shared" si="13"/>
        <v>267.90206069686383</v>
      </c>
      <c r="I125" s="115">
        <f t="shared" si="14"/>
        <v>1</v>
      </c>
      <c r="J125" s="115">
        <f t="shared" si="15"/>
        <v>3</v>
      </c>
      <c r="K125" s="247"/>
      <c r="L125" s="77"/>
      <c r="M125" s="112"/>
      <c r="N125" s="112"/>
      <c r="O125" s="113"/>
      <c r="P125" s="125"/>
      <c r="Q125" s="229"/>
      <c r="R125" s="77"/>
      <c r="S125" s="112"/>
      <c r="T125" s="112"/>
      <c r="U125" s="113"/>
      <c r="V125" s="124"/>
      <c r="W125" s="229"/>
      <c r="X125" s="77"/>
      <c r="Y125" s="112"/>
      <c r="Z125" s="112"/>
      <c r="AA125" s="112"/>
      <c r="AB125" s="113"/>
      <c r="AC125" s="124"/>
      <c r="AD125" s="229"/>
      <c r="AE125" s="77"/>
      <c r="AF125" s="112"/>
      <c r="AG125" s="112"/>
      <c r="AH125" s="113"/>
      <c r="AI125" s="124"/>
      <c r="AJ125" s="229"/>
      <c r="AK125" s="77"/>
      <c r="AL125" s="112"/>
      <c r="AM125" s="112"/>
      <c r="AN125" s="113"/>
      <c r="AO125" s="124"/>
      <c r="AP125" s="229"/>
      <c r="AQ125" s="77"/>
      <c r="AR125" s="274"/>
      <c r="AS125" s="274"/>
      <c r="AT125" s="112"/>
      <c r="AU125" s="113"/>
      <c r="AV125" s="124"/>
      <c r="AW125" s="229"/>
      <c r="AX125" s="77"/>
      <c r="AY125" s="112"/>
      <c r="AZ125" s="112"/>
      <c r="BA125" s="112"/>
      <c r="BB125" s="112"/>
      <c r="BC125" s="112"/>
      <c r="BD125" s="113"/>
      <c r="BE125" s="114"/>
      <c r="BF125" s="229"/>
      <c r="BG125" s="77"/>
      <c r="BH125" s="112"/>
      <c r="BI125" s="112"/>
      <c r="BJ125" s="112"/>
      <c r="BK125" s="113"/>
      <c r="BL125" s="114"/>
      <c r="BM125" s="229"/>
      <c r="BN125" s="77"/>
      <c r="BO125" s="113"/>
      <c r="BP125" s="114"/>
      <c r="BQ125" s="229"/>
      <c r="BR125" s="77" t="s">
        <v>56</v>
      </c>
      <c r="BS125" s="112" t="s">
        <v>201</v>
      </c>
      <c r="BT125" s="112" t="s">
        <v>223</v>
      </c>
      <c r="BU125" s="113" t="s">
        <v>240</v>
      </c>
      <c r="BV125" s="125">
        <v>267.90206069686383</v>
      </c>
      <c r="BW125" s="126"/>
    </row>
    <row r="126" spans="1:75" s="84" customFormat="1" ht="12.75" customHeight="1" x14ac:dyDescent="0.2">
      <c r="A126" s="18">
        <v>40</v>
      </c>
      <c r="B126" s="272" t="s">
        <v>35</v>
      </c>
      <c r="C126" s="74" t="s">
        <v>1566</v>
      </c>
      <c r="D126" s="19" t="s">
        <v>91</v>
      </c>
      <c r="E126" s="75" t="s">
        <v>1567</v>
      </c>
      <c r="F126" s="76"/>
      <c r="G126" s="115">
        <f t="shared" si="12"/>
        <v>0</v>
      </c>
      <c r="H126" s="220">
        <f t="shared" si="13"/>
        <v>261.16713200199098</v>
      </c>
      <c r="I126" s="115">
        <f t="shared" si="14"/>
        <v>1</v>
      </c>
      <c r="J126" s="115">
        <f t="shared" si="15"/>
        <v>3</v>
      </c>
      <c r="K126" s="247"/>
      <c r="L126" s="77"/>
      <c r="M126" s="112"/>
      <c r="N126" s="112"/>
      <c r="O126" s="113"/>
      <c r="P126" s="125"/>
      <c r="Q126" s="229"/>
      <c r="R126" s="77"/>
      <c r="S126" s="112"/>
      <c r="T126" s="112"/>
      <c r="U126" s="113"/>
      <c r="V126" s="124"/>
      <c r="W126" s="229"/>
      <c r="X126" s="77"/>
      <c r="Y126" s="112"/>
      <c r="Z126" s="112"/>
      <c r="AA126" s="112"/>
      <c r="AB126" s="113"/>
      <c r="AC126" s="124"/>
      <c r="AD126" s="229"/>
      <c r="AE126" s="77"/>
      <c r="AF126" s="112"/>
      <c r="AG126" s="112"/>
      <c r="AH126" s="113"/>
      <c r="AI126" s="124"/>
      <c r="AJ126" s="229"/>
      <c r="AK126" s="77"/>
      <c r="AL126" s="112"/>
      <c r="AM126" s="112"/>
      <c r="AN126" s="113"/>
      <c r="AO126" s="124"/>
      <c r="AP126" s="229"/>
      <c r="AQ126" s="77"/>
      <c r="AR126" s="274"/>
      <c r="AS126" s="274"/>
      <c r="AT126" s="112"/>
      <c r="AU126" s="113"/>
      <c r="AV126" s="124"/>
      <c r="AW126" s="229"/>
      <c r="AX126" s="77"/>
      <c r="AY126" s="112"/>
      <c r="AZ126" s="112"/>
      <c r="BA126" s="112"/>
      <c r="BB126" s="112"/>
      <c r="BC126" s="112"/>
      <c r="BD126" s="113"/>
      <c r="BE126" s="114"/>
      <c r="BF126" s="229"/>
      <c r="BG126" s="77"/>
      <c r="BH126" s="112"/>
      <c r="BI126" s="112"/>
      <c r="BJ126" s="112"/>
      <c r="BK126" s="113"/>
      <c r="BL126" s="114"/>
      <c r="BM126" s="229"/>
      <c r="BN126" s="77"/>
      <c r="BO126" s="113"/>
      <c r="BP126" s="114"/>
      <c r="BQ126" s="229"/>
      <c r="BR126" s="77" t="s">
        <v>56</v>
      </c>
      <c r="BS126" s="112" t="s">
        <v>199</v>
      </c>
      <c r="BT126" s="112" t="s">
        <v>202</v>
      </c>
      <c r="BU126" s="113" t="s">
        <v>223</v>
      </c>
      <c r="BV126" s="125">
        <v>261.16713200199098</v>
      </c>
      <c r="BW126" s="126"/>
    </row>
    <row r="127" spans="1:75" s="84" customFormat="1" ht="12.75" customHeight="1" x14ac:dyDescent="0.2">
      <c r="A127" s="18">
        <v>41</v>
      </c>
      <c r="B127" s="272" t="s">
        <v>35</v>
      </c>
      <c r="C127" s="74" t="s">
        <v>1038</v>
      </c>
      <c r="D127" s="19" t="s">
        <v>1250</v>
      </c>
      <c r="E127" s="75" t="s">
        <v>1251</v>
      </c>
      <c r="F127" s="76"/>
      <c r="G127" s="115">
        <f t="shared" si="12"/>
        <v>141.10765457794963</v>
      </c>
      <c r="H127" s="220">
        <f t="shared" si="13"/>
        <v>250.72541837669968</v>
      </c>
      <c r="I127" s="115">
        <f t="shared" si="14"/>
        <v>3</v>
      </c>
      <c r="J127" s="115">
        <f t="shared" si="15"/>
        <v>7</v>
      </c>
      <c r="K127" s="247"/>
      <c r="L127" s="77"/>
      <c r="M127" s="112"/>
      <c r="N127" s="112"/>
      <c r="O127" s="113"/>
      <c r="P127" s="125"/>
      <c r="Q127" s="229"/>
      <c r="R127" s="77"/>
      <c r="S127" s="112"/>
      <c r="T127" s="112"/>
      <c r="U127" s="113"/>
      <c r="V127" s="124"/>
      <c r="W127" s="229"/>
      <c r="X127" s="77"/>
      <c r="Y127" s="112"/>
      <c r="Z127" s="112"/>
      <c r="AA127" s="112"/>
      <c r="AB127" s="113"/>
      <c r="AC127" s="124"/>
      <c r="AD127" s="229"/>
      <c r="AE127" s="77" t="s">
        <v>56</v>
      </c>
      <c r="AF127" s="112">
        <v>8</v>
      </c>
      <c r="AG127" s="112">
        <v>12</v>
      </c>
      <c r="AH127" s="113">
        <v>7</v>
      </c>
      <c r="AI127" s="124">
        <v>141.10765457794963</v>
      </c>
      <c r="AJ127" s="229"/>
      <c r="AK127" s="77"/>
      <c r="AL127" s="112"/>
      <c r="AM127" s="112"/>
      <c r="AN127" s="113"/>
      <c r="AO127" s="124"/>
      <c r="AP127" s="229"/>
      <c r="AQ127" s="77"/>
      <c r="AR127" s="274"/>
      <c r="AS127" s="274"/>
      <c r="AT127" s="112"/>
      <c r="AU127" s="113"/>
      <c r="AV127" s="124"/>
      <c r="AW127" s="229"/>
      <c r="AX127" s="77"/>
      <c r="AY127" s="112"/>
      <c r="AZ127" s="112"/>
      <c r="BA127" s="112"/>
      <c r="BB127" s="112"/>
      <c r="BC127" s="112"/>
      <c r="BD127" s="113"/>
      <c r="BE127" s="114"/>
      <c r="BF127" s="229"/>
      <c r="BG127" s="77"/>
      <c r="BH127" s="112"/>
      <c r="BI127" s="112"/>
      <c r="BJ127" s="112"/>
      <c r="BK127" s="113"/>
      <c r="BL127" s="114"/>
      <c r="BM127" s="229"/>
      <c r="BN127" s="77" t="s">
        <v>35</v>
      </c>
      <c r="BO127" s="113" t="s">
        <v>25</v>
      </c>
      <c r="BP127" s="114">
        <v>0</v>
      </c>
      <c r="BQ127" s="229"/>
      <c r="BR127" s="77" t="s">
        <v>57</v>
      </c>
      <c r="BS127" s="112" t="s">
        <v>226</v>
      </c>
      <c r="BT127" s="112" t="s">
        <v>223</v>
      </c>
      <c r="BU127" s="113" t="s">
        <v>206</v>
      </c>
      <c r="BV127" s="125">
        <v>109.61776379875005</v>
      </c>
      <c r="BW127" s="126"/>
    </row>
    <row r="128" spans="1:75" s="84" customFormat="1" ht="12.75" customHeight="1" x14ac:dyDescent="0.2">
      <c r="A128" s="18">
        <v>42</v>
      </c>
      <c r="B128" s="272" t="s">
        <v>35</v>
      </c>
      <c r="C128" s="74" t="s">
        <v>968</v>
      </c>
      <c r="D128" s="19" t="s">
        <v>1215</v>
      </c>
      <c r="E128" s="75" t="s">
        <v>1216</v>
      </c>
      <c r="F128" s="76"/>
      <c r="G128" s="115">
        <f t="shared" si="12"/>
        <v>244.55648622620419</v>
      </c>
      <c r="H128" s="220">
        <f t="shared" si="13"/>
        <v>244.55648622620419</v>
      </c>
      <c r="I128" s="115">
        <f t="shared" si="14"/>
        <v>2</v>
      </c>
      <c r="J128" s="115">
        <f t="shared" si="15"/>
        <v>7</v>
      </c>
      <c r="K128" s="247"/>
      <c r="L128" s="77"/>
      <c r="M128" s="112"/>
      <c r="N128" s="112"/>
      <c r="O128" s="113"/>
      <c r="P128" s="125"/>
      <c r="Q128" s="229"/>
      <c r="R128" s="77"/>
      <c r="S128" s="112"/>
      <c r="T128" s="112"/>
      <c r="U128" s="113"/>
      <c r="V128" s="124"/>
      <c r="W128" s="229"/>
      <c r="X128" s="77" t="s">
        <v>57</v>
      </c>
      <c r="Y128" s="112">
        <v>5</v>
      </c>
      <c r="Z128" s="112">
        <v>5</v>
      </c>
      <c r="AA128" s="112">
        <v>5</v>
      </c>
      <c r="AB128" s="113" t="s">
        <v>25</v>
      </c>
      <c r="AC128" s="124">
        <v>111.87718690714371</v>
      </c>
      <c r="AD128" s="229"/>
      <c r="AE128" s="77" t="s">
        <v>57</v>
      </c>
      <c r="AF128" s="112">
        <v>5</v>
      </c>
      <c r="AG128" s="112">
        <v>6</v>
      </c>
      <c r="AH128" s="113" t="s">
        <v>24</v>
      </c>
      <c r="AI128" s="124">
        <v>132.67929931906048</v>
      </c>
      <c r="AJ128" s="229"/>
      <c r="AK128" s="77"/>
      <c r="AL128" s="112"/>
      <c r="AM128" s="112"/>
      <c r="AN128" s="113"/>
      <c r="AO128" s="124"/>
      <c r="AP128" s="229"/>
      <c r="AQ128" s="77"/>
      <c r="AR128" s="274"/>
      <c r="AS128" s="274"/>
      <c r="AT128" s="112"/>
      <c r="AU128" s="113"/>
      <c r="AV128" s="124"/>
      <c r="AW128" s="229"/>
      <c r="AX128" s="77"/>
      <c r="AY128" s="112"/>
      <c r="AZ128" s="112"/>
      <c r="BA128" s="112"/>
      <c r="BB128" s="112"/>
      <c r="BC128" s="112"/>
      <c r="BD128" s="113"/>
      <c r="BE128" s="114"/>
      <c r="BF128" s="229"/>
      <c r="BG128" s="77"/>
      <c r="BH128" s="112"/>
      <c r="BI128" s="112"/>
      <c r="BJ128" s="112"/>
      <c r="BK128" s="113"/>
      <c r="BL128" s="114"/>
      <c r="BM128" s="229"/>
      <c r="BN128" s="77"/>
      <c r="BO128" s="113"/>
      <c r="BP128" s="114"/>
      <c r="BQ128" s="229"/>
      <c r="BR128" s="77"/>
      <c r="BS128" s="112"/>
      <c r="BT128" s="112"/>
      <c r="BU128" s="113"/>
      <c r="BV128" s="125"/>
      <c r="BW128" s="126"/>
    </row>
    <row r="129" spans="1:75" s="84" customFormat="1" ht="12.75" customHeight="1" x14ac:dyDescent="0.2">
      <c r="A129" s="18">
        <v>43</v>
      </c>
      <c r="B129" s="272" t="s">
        <v>35</v>
      </c>
      <c r="C129" s="74" t="s">
        <v>1054</v>
      </c>
      <c r="D129" s="19" t="s">
        <v>1247</v>
      </c>
      <c r="E129" s="75" t="s">
        <v>1248</v>
      </c>
      <c r="F129" s="76"/>
      <c r="G129" s="115">
        <f t="shared" si="12"/>
        <v>223.20202872171026</v>
      </c>
      <c r="H129" s="220">
        <f t="shared" si="13"/>
        <v>223.20202872171026</v>
      </c>
      <c r="I129" s="115">
        <f t="shared" si="14"/>
        <v>1</v>
      </c>
      <c r="J129" s="115">
        <f t="shared" si="15"/>
        <v>3</v>
      </c>
      <c r="K129" s="247"/>
      <c r="L129" s="77"/>
      <c r="M129" s="112"/>
      <c r="N129" s="112"/>
      <c r="O129" s="113"/>
      <c r="P129" s="125"/>
      <c r="Q129" s="229"/>
      <c r="R129" s="77"/>
      <c r="S129" s="112"/>
      <c r="T129" s="112"/>
      <c r="U129" s="113"/>
      <c r="V129" s="124"/>
      <c r="W129" s="229"/>
      <c r="X129" s="77"/>
      <c r="Y129" s="112"/>
      <c r="Z129" s="112"/>
      <c r="AA129" s="112"/>
      <c r="AB129" s="113"/>
      <c r="AC129" s="124"/>
      <c r="AD129" s="229"/>
      <c r="AE129" s="77" t="s">
        <v>57</v>
      </c>
      <c r="AF129" s="112">
        <v>6</v>
      </c>
      <c r="AG129" s="112">
        <v>5</v>
      </c>
      <c r="AH129" s="113">
        <v>3</v>
      </c>
      <c r="AI129" s="124">
        <v>223.20202872171026</v>
      </c>
      <c r="AJ129" s="229"/>
      <c r="AK129" s="77"/>
      <c r="AL129" s="112"/>
      <c r="AM129" s="112"/>
      <c r="AN129" s="113"/>
      <c r="AO129" s="124"/>
      <c r="AP129" s="229"/>
      <c r="AQ129" s="77"/>
      <c r="AR129" s="274"/>
      <c r="AS129" s="274"/>
      <c r="AT129" s="112"/>
      <c r="AU129" s="113"/>
      <c r="AV129" s="124"/>
      <c r="AW129" s="229"/>
      <c r="AX129" s="77"/>
      <c r="AY129" s="112"/>
      <c r="AZ129" s="112"/>
      <c r="BA129" s="112"/>
      <c r="BB129" s="112"/>
      <c r="BC129" s="112"/>
      <c r="BD129" s="113"/>
      <c r="BE129" s="114"/>
      <c r="BF129" s="229"/>
      <c r="BG129" s="77"/>
      <c r="BH129" s="112"/>
      <c r="BI129" s="112"/>
      <c r="BJ129" s="112"/>
      <c r="BK129" s="113"/>
      <c r="BL129" s="114"/>
      <c r="BM129" s="229"/>
      <c r="BN129" s="77"/>
      <c r="BO129" s="113"/>
      <c r="BP129" s="114"/>
      <c r="BQ129" s="229"/>
      <c r="BR129" s="77"/>
      <c r="BS129" s="112"/>
      <c r="BT129" s="112"/>
      <c r="BU129" s="113"/>
      <c r="BV129" s="125"/>
      <c r="BW129" s="126"/>
    </row>
    <row r="130" spans="1:75" s="84" customFormat="1" ht="12.75" customHeight="1" x14ac:dyDescent="0.2">
      <c r="A130" s="18">
        <v>44</v>
      </c>
      <c r="B130" s="272" t="s">
        <v>35</v>
      </c>
      <c r="C130" s="74" t="s">
        <v>425</v>
      </c>
      <c r="D130" s="19" t="s">
        <v>250</v>
      </c>
      <c r="E130" s="75" t="s">
        <v>1596</v>
      </c>
      <c r="F130" s="76"/>
      <c r="G130" s="115">
        <f t="shared" si="12"/>
        <v>0</v>
      </c>
      <c r="H130" s="220">
        <f t="shared" si="13"/>
        <v>222.51515701351786</v>
      </c>
      <c r="I130" s="115">
        <f t="shared" si="14"/>
        <v>1</v>
      </c>
      <c r="J130" s="115">
        <f t="shared" si="15"/>
        <v>3</v>
      </c>
      <c r="K130" s="247"/>
      <c r="L130" s="77"/>
      <c r="M130" s="112"/>
      <c r="N130" s="112"/>
      <c r="O130" s="113"/>
      <c r="P130" s="125"/>
      <c r="Q130" s="229"/>
      <c r="R130" s="77"/>
      <c r="S130" s="112"/>
      <c r="T130" s="112"/>
      <c r="U130" s="113"/>
      <c r="V130" s="124"/>
      <c r="W130" s="229"/>
      <c r="X130" s="77"/>
      <c r="Y130" s="112"/>
      <c r="Z130" s="112"/>
      <c r="AA130" s="112"/>
      <c r="AB130" s="113"/>
      <c r="AC130" s="124"/>
      <c r="AD130" s="229"/>
      <c r="AE130" s="77"/>
      <c r="AF130" s="112"/>
      <c r="AG130" s="112"/>
      <c r="AH130" s="113"/>
      <c r="AI130" s="124"/>
      <c r="AJ130" s="229"/>
      <c r="AK130" s="77"/>
      <c r="AL130" s="112"/>
      <c r="AM130" s="112"/>
      <c r="AN130" s="113"/>
      <c r="AO130" s="124"/>
      <c r="AP130" s="229"/>
      <c r="AQ130" s="77"/>
      <c r="AR130" s="274"/>
      <c r="AS130" s="274"/>
      <c r="AT130" s="112"/>
      <c r="AU130" s="113"/>
      <c r="AV130" s="124"/>
      <c r="AW130" s="229"/>
      <c r="AX130" s="77"/>
      <c r="AY130" s="112"/>
      <c r="AZ130" s="112"/>
      <c r="BA130" s="112"/>
      <c r="BB130" s="112"/>
      <c r="BC130" s="112"/>
      <c r="BD130" s="113"/>
      <c r="BE130" s="114"/>
      <c r="BF130" s="229"/>
      <c r="BG130" s="77"/>
      <c r="BH130" s="112"/>
      <c r="BI130" s="112"/>
      <c r="BJ130" s="112"/>
      <c r="BK130" s="113"/>
      <c r="BL130" s="114"/>
      <c r="BM130" s="229"/>
      <c r="BN130" s="77"/>
      <c r="BO130" s="113"/>
      <c r="BP130" s="114"/>
      <c r="BQ130" s="229"/>
      <c r="BR130" s="77" t="s">
        <v>57</v>
      </c>
      <c r="BS130" s="112" t="s">
        <v>240</v>
      </c>
      <c r="BT130" s="112" t="s">
        <v>205</v>
      </c>
      <c r="BU130" s="113" t="s">
        <v>201</v>
      </c>
      <c r="BV130" s="125">
        <v>222.51515701351786</v>
      </c>
      <c r="BW130" s="126"/>
    </row>
    <row r="131" spans="1:75" s="84" customFormat="1" ht="12.75" customHeight="1" x14ac:dyDescent="0.2">
      <c r="A131" s="18">
        <v>45</v>
      </c>
      <c r="B131" s="272" t="s">
        <v>35</v>
      </c>
      <c r="C131" s="74" t="s">
        <v>420</v>
      </c>
      <c r="D131" s="19" t="s">
        <v>209</v>
      </c>
      <c r="E131" s="75" t="s">
        <v>1500</v>
      </c>
      <c r="F131" s="76"/>
      <c r="G131" s="115">
        <f t="shared" si="12"/>
        <v>0</v>
      </c>
      <c r="H131" s="220">
        <f t="shared" si="13"/>
        <v>200.12065285053677</v>
      </c>
      <c r="I131" s="115">
        <f t="shared" si="14"/>
        <v>2</v>
      </c>
      <c r="J131" s="115">
        <f t="shared" si="15"/>
        <v>7</v>
      </c>
      <c r="K131" s="247"/>
      <c r="L131" s="77"/>
      <c r="M131" s="112"/>
      <c r="N131" s="112"/>
      <c r="O131" s="113"/>
      <c r="P131" s="125"/>
      <c r="Q131" s="229"/>
      <c r="R131" s="77"/>
      <c r="S131" s="112"/>
      <c r="T131" s="112"/>
      <c r="U131" s="113"/>
      <c r="V131" s="124"/>
      <c r="W131" s="229"/>
      <c r="X131" s="77"/>
      <c r="Y131" s="112"/>
      <c r="Z131" s="112"/>
      <c r="AA131" s="112"/>
      <c r="AB131" s="113"/>
      <c r="AC131" s="124"/>
      <c r="AD131" s="229"/>
      <c r="AE131" s="77"/>
      <c r="AF131" s="112"/>
      <c r="AG131" s="112"/>
      <c r="AH131" s="113"/>
      <c r="AI131" s="124"/>
      <c r="AJ131" s="229"/>
      <c r="AK131" s="77"/>
      <c r="AL131" s="112"/>
      <c r="AM131" s="112"/>
      <c r="AN131" s="113"/>
      <c r="AO131" s="124"/>
      <c r="AP131" s="229"/>
      <c r="AQ131" s="77"/>
      <c r="AR131" s="274"/>
      <c r="AS131" s="274"/>
      <c r="AT131" s="112"/>
      <c r="AU131" s="113"/>
      <c r="AV131" s="124"/>
      <c r="AW131" s="229"/>
      <c r="AX131" s="77"/>
      <c r="AY131" s="112"/>
      <c r="AZ131" s="112"/>
      <c r="BA131" s="112"/>
      <c r="BB131" s="112"/>
      <c r="BC131" s="112"/>
      <c r="BD131" s="113"/>
      <c r="BE131" s="114"/>
      <c r="BF131" s="229"/>
      <c r="BG131" s="77" t="s">
        <v>349</v>
      </c>
      <c r="BH131" s="112" t="s">
        <v>25</v>
      </c>
      <c r="BI131" s="112" t="s">
        <v>25</v>
      </c>
      <c r="BJ131" s="112" t="s">
        <v>25</v>
      </c>
      <c r="BK131" s="113" t="s">
        <v>24</v>
      </c>
      <c r="BL131" s="114">
        <v>14.285714285714285</v>
      </c>
      <c r="BM131" s="229"/>
      <c r="BN131" s="77"/>
      <c r="BO131" s="113"/>
      <c r="BP131" s="114"/>
      <c r="BQ131" s="229"/>
      <c r="BR131" s="77" t="s">
        <v>349</v>
      </c>
      <c r="BS131" s="112" t="s">
        <v>205</v>
      </c>
      <c r="BT131" s="112" t="s">
        <v>203</v>
      </c>
      <c r="BU131" s="113" t="s">
        <v>222</v>
      </c>
      <c r="BV131" s="125">
        <v>185.83493856482249</v>
      </c>
      <c r="BW131" s="126"/>
    </row>
    <row r="132" spans="1:75" s="84" customFormat="1" ht="12.75" customHeight="1" x14ac:dyDescent="0.2">
      <c r="A132" s="18">
        <v>46</v>
      </c>
      <c r="B132" s="272" t="s">
        <v>35</v>
      </c>
      <c r="C132" s="74" t="s">
        <v>1303</v>
      </c>
      <c r="D132" s="19" t="s">
        <v>1570</v>
      </c>
      <c r="E132" s="75" t="s">
        <v>1571</v>
      </c>
      <c r="F132" s="76"/>
      <c r="G132" s="115">
        <f t="shared" si="12"/>
        <v>0</v>
      </c>
      <c r="H132" s="220">
        <f t="shared" si="13"/>
        <v>182.56229360446503</v>
      </c>
      <c r="I132" s="115">
        <f t="shared" si="14"/>
        <v>1</v>
      </c>
      <c r="J132" s="115">
        <f t="shared" si="15"/>
        <v>3</v>
      </c>
      <c r="K132" s="247"/>
      <c r="L132" s="77"/>
      <c r="M132" s="112"/>
      <c r="N132" s="112"/>
      <c r="O132" s="113"/>
      <c r="P132" s="125"/>
      <c r="Q132" s="229"/>
      <c r="R132" s="77"/>
      <c r="S132" s="112"/>
      <c r="T132" s="112"/>
      <c r="U132" s="113"/>
      <c r="V132" s="124"/>
      <c r="W132" s="229"/>
      <c r="X132" s="77"/>
      <c r="Y132" s="112"/>
      <c r="Z132" s="112"/>
      <c r="AA132" s="112"/>
      <c r="AB132" s="113"/>
      <c r="AC132" s="124"/>
      <c r="AD132" s="229"/>
      <c r="AE132" s="77"/>
      <c r="AF132" s="112"/>
      <c r="AG132" s="112"/>
      <c r="AH132" s="113"/>
      <c r="AI132" s="124"/>
      <c r="AJ132" s="229"/>
      <c r="AK132" s="77"/>
      <c r="AL132" s="112"/>
      <c r="AM132" s="112"/>
      <c r="AN132" s="113"/>
      <c r="AO132" s="124"/>
      <c r="AP132" s="229"/>
      <c r="AQ132" s="77"/>
      <c r="AR132" s="274"/>
      <c r="AS132" s="274"/>
      <c r="AT132" s="112"/>
      <c r="AU132" s="113"/>
      <c r="AV132" s="124"/>
      <c r="AW132" s="229"/>
      <c r="AX132" s="77"/>
      <c r="AY132" s="112"/>
      <c r="AZ132" s="112"/>
      <c r="BA132" s="112"/>
      <c r="BB132" s="112"/>
      <c r="BC132" s="112"/>
      <c r="BD132" s="113"/>
      <c r="BE132" s="114"/>
      <c r="BF132" s="229"/>
      <c r="BG132" s="77"/>
      <c r="BH132" s="112"/>
      <c r="BI132" s="112"/>
      <c r="BJ132" s="112"/>
      <c r="BK132" s="113"/>
      <c r="BL132" s="114"/>
      <c r="BM132" s="229"/>
      <c r="BN132" s="77"/>
      <c r="BO132" s="113"/>
      <c r="BP132" s="114"/>
      <c r="BQ132" s="229"/>
      <c r="BR132" s="77" t="s">
        <v>56</v>
      </c>
      <c r="BS132" s="112" t="s">
        <v>226</v>
      </c>
      <c r="BT132" s="112" t="s">
        <v>226</v>
      </c>
      <c r="BU132" s="113" t="s">
        <v>206</v>
      </c>
      <c r="BV132" s="125">
        <v>182.56229360446503</v>
      </c>
      <c r="BW132" s="126"/>
    </row>
    <row r="133" spans="1:75" s="84" customFormat="1" ht="12.75" customHeight="1" x14ac:dyDescent="0.2">
      <c r="A133" s="18">
        <v>47</v>
      </c>
      <c r="B133" s="272" t="s">
        <v>35</v>
      </c>
      <c r="C133" s="74" t="s">
        <v>1598</v>
      </c>
      <c r="D133" s="19" t="s">
        <v>1599</v>
      </c>
      <c r="E133" s="75" t="s">
        <v>426</v>
      </c>
      <c r="F133" s="76"/>
      <c r="G133" s="115">
        <f t="shared" si="12"/>
        <v>0</v>
      </c>
      <c r="H133" s="220">
        <f t="shared" si="13"/>
        <v>168.89355637098487</v>
      </c>
      <c r="I133" s="115">
        <f t="shared" si="14"/>
        <v>1</v>
      </c>
      <c r="J133" s="115">
        <f t="shared" si="15"/>
        <v>3</v>
      </c>
      <c r="K133" s="247"/>
      <c r="L133" s="77"/>
      <c r="M133" s="112"/>
      <c r="N133" s="112"/>
      <c r="O133" s="113"/>
      <c r="P133" s="125"/>
      <c r="Q133" s="229"/>
      <c r="R133" s="77"/>
      <c r="S133" s="112"/>
      <c r="T133" s="112"/>
      <c r="U133" s="113"/>
      <c r="V133" s="124"/>
      <c r="W133" s="229"/>
      <c r="X133" s="77"/>
      <c r="Y133" s="112"/>
      <c r="Z133" s="112"/>
      <c r="AA133" s="112"/>
      <c r="AB133" s="113"/>
      <c r="AC133" s="124"/>
      <c r="AD133" s="229"/>
      <c r="AE133" s="77"/>
      <c r="AF133" s="112"/>
      <c r="AG133" s="112"/>
      <c r="AH133" s="113"/>
      <c r="AI133" s="124"/>
      <c r="AJ133" s="229"/>
      <c r="AK133" s="77"/>
      <c r="AL133" s="112"/>
      <c r="AM133" s="112"/>
      <c r="AN133" s="113"/>
      <c r="AO133" s="124"/>
      <c r="AP133" s="229"/>
      <c r="AQ133" s="77"/>
      <c r="AR133" s="274"/>
      <c r="AS133" s="274"/>
      <c r="AT133" s="112"/>
      <c r="AU133" s="113"/>
      <c r="AV133" s="124"/>
      <c r="AW133" s="229"/>
      <c r="AX133" s="77"/>
      <c r="AY133" s="112"/>
      <c r="AZ133" s="112"/>
      <c r="BA133" s="112"/>
      <c r="BB133" s="112"/>
      <c r="BC133" s="112"/>
      <c r="BD133" s="113"/>
      <c r="BE133" s="114"/>
      <c r="BF133" s="229"/>
      <c r="BG133" s="77"/>
      <c r="BH133" s="112"/>
      <c r="BI133" s="112"/>
      <c r="BJ133" s="112"/>
      <c r="BK133" s="113"/>
      <c r="BL133" s="114"/>
      <c r="BM133" s="229"/>
      <c r="BN133" s="77"/>
      <c r="BO133" s="113"/>
      <c r="BP133" s="114"/>
      <c r="BQ133" s="229"/>
      <c r="BR133" s="77" t="s">
        <v>57</v>
      </c>
      <c r="BS133" s="112" t="s">
        <v>203</v>
      </c>
      <c r="BT133" s="112" t="s">
        <v>206</v>
      </c>
      <c r="BU133" s="113" t="s">
        <v>24</v>
      </c>
      <c r="BV133" s="125">
        <v>168.89355637098487</v>
      </c>
      <c r="BW133" s="126"/>
    </row>
    <row r="134" spans="1:75" s="84" customFormat="1" ht="12.75" customHeight="1" x14ac:dyDescent="0.2">
      <c r="A134" s="18">
        <v>48</v>
      </c>
      <c r="B134" s="272" t="s">
        <v>35</v>
      </c>
      <c r="C134" s="74" t="s">
        <v>410</v>
      </c>
      <c r="D134" s="19" t="s">
        <v>249</v>
      </c>
      <c r="E134" s="75" t="s">
        <v>1573</v>
      </c>
      <c r="F134" s="76"/>
      <c r="G134" s="115">
        <f t="shared" si="12"/>
        <v>0</v>
      </c>
      <c r="H134" s="220">
        <f t="shared" si="13"/>
        <v>162.65936045596558</v>
      </c>
      <c r="I134" s="115">
        <f t="shared" si="14"/>
        <v>1</v>
      </c>
      <c r="J134" s="115">
        <f t="shared" si="15"/>
        <v>3</v>
      </c>
      <c r="K134" s="247"/>
      <c r="L134" s="77"/>
      <c r="M134" s="112"/>
      <c r="N134" s="112"/>
      <c r="O134" s="113"/>
      <c r="P134" s="125"/>
      <c r="Q134" s="229"/>
      <c r="R134" s="77"/>
      <c r="S134" s="112"/>
      <c r="T134" s="112"/>
      <c r="U134" s="113"/>
      <c r="V134" s="124"/>
      <c r="W134" s="229"/>
      <c r="X134" s="77"/>
      <c r="Y134" s="112"/>
      <c r="Z134" s="112"/>
      <c r="AA134" s="112"/>
      <c r="AB134" s="113"/>
      <c r="AC134" s="124"/>
      <c r="AD134" s="229"/>
      <c r="AE134" s="77"/>
      <c r="AF134" s="112"/>
      <c r="AG134" s="112"/>
      <c r="AH134" s="113"/>
      <c r="AI134" s="124"/>
      <c r="AJ134" s="229"/>
      <c r="AK134" s="77"/>
      <c r="AL134" s="112"/>
      <c r="AM134" s="112"/>
      <c r="AN134" s="113"/>
      <c r="AO134" s="124"/>
      <c r="AP134" s="229"/>
      <c r="AQ134" s="77"/>
      <c r="AR134" s="274"/>
      <c r="AS134" s="274"/>
      <c r="AT134" s="112"/>
      <c r="AU134" s="113"/>
      <c r="AV134" s="124"/>
      <c r="AW134" s="229"/>
      <c r="AX134" s="77"/>
      <c r="AY134" s="112"/>
      <c r="AZ134" s="112"/>
      <c r="BA134" s="112"/>
      <c r="BB134" s="112"/>
      <c r="BC134" s="112"/>
      <c r="BD134" s="113"/>
      <c r="BE134" s="114"/>
      <c r="BF134" s="229"/>
      <c r="BG134" s="77"/>
      <c r="BH134" s="112"/>
      <c r="BI134" s="112"/>
      <c r="BJ134" s="112"/>
      <c r="BK134" s="113"/>
      <c r="BL134" s="114"/>
      <c r="BM134" s="229"/>
      <c r="BN134" s="77"/>
      <c r="BO134" s="113"/>
      <c r="BP134" s="114"/>
      <c r="BQ134" s="229"/>
      <c r="BR134" s="77" t="s">
        <v>56</v>
      </c>
      <c r="BS134" s="112" t="s">
        <v>205</v>
      </c>
      <c r="BT134" s="112">
        <v>15</v>
      </c>
      <c r="BU134" s="113" t="s">
        <v>239</v>
      </c>
      <c r="BV134" s="125">
        <v>162.65936045596558</v>
      </c>
      <c r="BW134" s="126"/>
    </row>
    <row r="135" spans="1:75" s="84" customFormat="1" ht="12.75" customHeight="1" x14ac:dyDescent="0.2">
      <c r="A135" s="18">
        <v>49</v>
      </c>
      <c r="B135" s="272" t="s">
        <v>35</v>
      </c>
      <c r="C135" s="74" t="s">
        <v>1044</v>
      </c>
      <c r="D135" s="19" t="s">
        <v>1259</v>
      </c>
      <c r="E135" s="75" t="s">
        <v>1260</v>
      </c>
      <c r="F135" s="76"/>
      <c r="G135" s="115">
        <f t="shared" ref="G135:G153" si="16">AV135+AO135+AI135+V135+P135+AC135</f>
        <v>34.396764126661353</v>
      </c>
      <c r="H135" s="220">
        <f t="shared" ref="H135:H153" si="17">AV135+AO135+AI135+V135+P135+AC135+BE135+BL135+BV135+BP135</f>
        <v>153.40732621224166</v>
      </c>
      <c r="I135" s="115">
        <f t="shared" ref="I135:I153" si="18">COUNTA(L135,R135,AE135,X135,AK135,AQ135,AX135,BN135,BG135,BR135)</f>
        <v>2</v>
      </c>
      <c r="J135" s="115">
        <f t="shared" ref="J135:J153" si="19">COUNTA(M135,N135,O135,S135,T135,U135,Y135,Z135,AA135,AB135,AF135,AG135,AH135,AL135,AM135,AN135,AR135,AS135,AT135,AU135,BH135,BI135,BK135,BO135,BS135,BU135,BT135,AY135,AZ135,BA135,BB135,BC135,BD135,BJ135)</f>
        <v>6</v>
      </c>
      <c r="K135" s="247"/>
      <c r="L135" s="77"/>
      <c r="M135" s="112"/>
      <c r="N135" s="112"/>
      <c r="O135" s="113"/>
      <c r="P135" s="125"/>
      <c r="Q135" s="229"/>
      <c r="R135" s="77"/>
      <c r="S135" s="112"/>
      <c r="T135" s="112"/>
      <c r="U135" s="113"/>
      <c r="V135" s="124"/>
      <c r="W135" s="229"/>
      <c r="X135" s="77"/>
      <c r="Y135" s="112"/>
      <c r="Z135" s="112"/>
      <c r="AA135" s="112"/>
      <c r="AB135" s="113"/>
      <c r="AC135" s="124"/>
      <c r="AD135" s="229"/>
      <c r="AE135" s="77" t="s">
        <v>56</v>
      </c>
      <c r="AF135" s="112">
        <v>13</v>
      </c>
      <c r="AG135" s="112">
        <v>11</v>
      </c>
      <c r="AH135" s="113" t="s">
        <v>25</v>
      </c>
      <c r="AI135" s="124">
        <v>34.396764126661353</v>
      </c>
      <c r="AJ135" s="229"/>
      <c r="AK135" s="77"/>
      <c r="AL135" s="112"/>
      <c r="AM135" s="112"/>
      <c r="AN135" s="113"/>
      <c r="AO135" s="124"/>
      <c r="AP135" s="229"/>
      <c r="AQ135" s="77"/>
      <c r="AR135" s="274"/>
      <c r="AS135" s="274"/>
      <c r="AT135" s="112"/>
      <c r="AU135" s="113"/>
      <c r="AV135" s="124"/>
      <c r="AW135" s="229"/>
      <c r="AX135" s="77"/>
      <c r="AY135" s="112"/>
      <c r="AZ135" s="112"/>
      <c r="BA135" s="112"/>
      <c r="BB135" s="112"/>
      <c r="BC135" s="112"/>
      <c r="BD135" s="113"/>
      <c r="BE135" s="114"/>
      <c r="BF135" s="229"/>
      <c r="BG135" s="77"/>
      <c r="BH135" s="112"/>
      <c r="BI135" s="112"/>
      <c r="BJ135" s="112"/>
      <c r="BK135" s="113"/>
      <c r="BL135" s="114"/>
      <c r="BM135" s="229"/>
      <c r="BN135" s="77"/>
      <c r="BO135" s="113"/>
      <c r="BP135" s="114"/>
      <c r="BQ135" s="229"/>
      <c r="BR135" s="77" t="s">
        <v>57</v>
      </c>
      <c r="BS135" s="112" t="s">
        <v>199</v>
      </c>
      <c r="BT135" s="112" t="s">
        <v>222</v>
      </c>
      <c r="BU135" s="113" t="s">
        <v>223</v>
      </c>
      <c r="BV135" s="125">
        <v>119.0105620855803</v>
      </c>
      <c r="BW135" s="126"/>
    </row>
    <row r="136" spans="1:75" s="84" customFormat="1" ht="12.75" customHeight="1" x14ac:dyDescent="0.2">
      <c r="A136" s="18">
        <v>50</v>
      </c>
      <c r="B136" s="272" t="s">
        <v>35</v>
      </c>
      <c r="C136" s="74" t="s">
        <v>1086</v>
      </c>
      <c r="D136" s="19" t="s">
        <v>159</v>
      </c>
      <c r="E136" s="75" t="s">
        <v>1261</v>
      </c>
      <c r="F136" s="76"/>
      <c r="G136" s="115">
        <f t="shared" si="16"/>
        <v>83.172120051727859</v>
      </c>
      <c r="H136" s="220">
        <f t="shared" si="17"/>
        <v>83.172120051727859</v>
      </c>
      <c r="I136" s="115">
        <f t="shared" si="18"/>
        <v>2</v>
      </c>
      <c r="J136" s="115">
        <f t="shared" si="19"/>
        <v>6</v>
      </c>
      <c r="K136" s="247"/>
      <c r="L136" s="77"/>
      <c r="M136" s="112"/>
      <c r="N136" s="112"/>
      <c r="O136" s="113"/>
      <c r="P136" s="125"/>
      <c r="Q136" s="229"/>
      <c r="R136" s="77"/>
      <c r="S136" s="112"/>
      <c r="T136" s="112"/>
      <c r="U136" s="113"/>
      <c r="V136" s="124"/>
      <c r="W136" s="229"/>
      <c r="X136" s="77"/>
      <c r="Y136" s="112"/>
      <c r="Z136" s="112"/>
      <c r="AA136" s="112"/>
      <c r="AB136" s="113"/>
      <c r="AC136" s="124"/>
      <c r="AD136" s="229"/>
      <c r="AE136" s="77" t="s">
        <v>57</v>
      </c>
      <c r="AF136" s="112">
        <v>9</v>
      </c>
      <c r="AG136" s="112" t="s">
        <v>24</v>
      </c>
      <c r="AH136" s="113" t="s">
        <v>25</v>
      </c>
      <c r="AI136" s="124">
        <v>22.222222222222221</v>
      </c>
      <c r="AJ136" s="229"/>
      <c r="AK136" s="77" t="s">
        <v>35</v>
      </c>
      <c r="AL136" s="112">
        <v>12</v>
      </c>
      <c r="AM136" s="112">
        <v>11</v>
      </c>
      <c r="AN136" s="113">
        <v>12</v>
      </c>
      <c r="AO136" s="124">
        <v>60.94989782950563</v>
      </c>
      <c r="AP136" s="229"/>
      <c r="AQ136" s="77"/>
      <c r="AR136" s="274"/>
      <c r="AS136" s="274"/>
      <c r="AT136" s="112"/>
      <c r="AU136" s="113"/>
      <c r="AV136" s="124"/>
      <c r="AW136" s="229"/>
      <c r="AX136" s="77"/>
      <c r="AY136" s="112"/>
      <c r="AZ136" s="112"/>
      <c r="BA136" s="112"/>
      <c r="BB136" s="112"/>
      <c r="BC136" s="112"/>
      <c r="BD136" s="113"/>
      <c r="BE136" s="114"/>
      <c r="BF136" s="229"/>
      <c r="BG136" s="77"/>
      <c r="BH136" s="112"/>
      <c r="BI136" s="112"/>
      <c r="BJ136" s="112"/>
      <c r="BK136" s="113"/>
      <c r="BL136" s="114"/>
      <c r="BM136" s="229"/>
      <c r="BN136" s="77"/>
      <c r="BO136" s="113"/>
      <c r="BP136" s="114"/>
      <c r="BQ136" s="229"/>
      <c r="BR136" s="77"/>
      <c r="BS136" s="112"/>
      <c r="BT136" s="112"/>
      <c r="BU136" s="113"/>
      <c r="BV136" s="125"/>
      <c r="BW136" s="126"/>
    </row>
    <row r="137" spans="1:75" s="84" customFormat="1" ht="12.75" customHeight="1" x14ac:dyDescent="0.2">
      <c r="A137" s="18">
        <v>51</v>
      </c>
      <c r="B137" s="272" t="s">
        <v>35</v>
      </c>
      <c r="C137" s="74" t="s">
        <v>541</v>
      </c>
      <c r="D137" s="19" t="s">
        <v>521</v>
      </c>
      <c r="E137" s="75" t="s">
        <v>1268</v>
      </c>
      <c r="F137" s="76"/>
      <c r="G137" s="115">
        <f t="shared" si="16"/>
        <v>32.507336082191365</v>
      </c>
      <c r="H137" s="220">
        <f t="shared" si="17"/>
        <v>32.507336082191365</v>
      </c>
      <c r="I137" s="115">
        <f t="shared" si="18"/>
        <v>1</v>
      </c>
      <c r="J137" s="115">
        <f t="shared" si="19"/>
        <v>3</v>
      </c>
      <c r="K137" s="247"/>
      <c r="L137" s="77"/>
      <c r="M137" s="112"/>
      <c r="N137" s="112"/>
      <c r="O137" s="113"/>
      <c r="P137" s="125"/>
      <c r="Q137" s="229"/>
      <c r="R137" s="77"/>
      <c r="S137" s="112"/>
      <c r="T137" s="112"/>
      <c r="U137" s="113"/>
      <c r="V137" s="124"/>
      <c r="W137" s="229"/>
      <c r="X137" s="77"/>
      <c r="Y137" s="112"/>
      <c r="Z137" s="112"/>
      <c r="AA137" s="112"/>
      <c r="AB137" s="113"/>
      <c r="AC137" s="124"/>
      <c r="AD137" s="229"/>
      <c r="AE137" s="77"/>
      <c r="AF137" s="112"/>
      <c r="AG137" s="112"/>
      <c r="AH137" s="113"/>
      <c r="AI137" s="124"/>
      <c r="AJ137" s="229"/>
      <c r="AK137" s="77" t="s">
        <v>35</v>
      </c>
      <c r="AL137" s="112" t="s">
        <v>24</v>
      </c>
      <c r="AM137" s="112">
        <v>12</v>
      </c>
      <c r="AN137" s="113">
        <v>13</v>
      </c>
      <c r="AO137" s="124">
        <v>32.507336082191365</v>
      </c>
      <c r="AP137" s="229"/>
      <c r="AQ137" s="77"/>
      <c r="AR137" s="274"/>
      <c r="AS137" s="274"/>
      <c r="AT137" s="112"/>
      <c r="AU137" s="113"/>
      <c r="AV137" s="124"/>
      <c r="AW137" s="229"/>
      <c r="AX137" s="77"/>
      <c r="AY137" s="112"/>
      <c r="AZ137" s="112"/>
      <c r="BA137" s="112"/>
      <c r="BB137" s="112"/>
      <c r="BC137" s="112"/>
      <c r="BD137" s="113"/>
      <c r="BE137" s="114"/>
      <c r="BF137" s="229"/>
      <c r="BG137" s="77"/>
      <c r="BH137" s="112"/>
      <c r="BI137" s="112"/>
      <c r="BJ137" s="112"/>
      <c r="BK137" s="113"/>
      <c r="BL137" s="114"/>
      <c r="BM137" s="229"/>
      <c r="BN137" s="77"/>
      <c r="BO137" s="113"/>
      <c r="BP137" s="114"/>
      <c r="BQ137" s="229"/>
      <c r="BR137" s="77"/>
      <c r="BS137" s="112"/>
      <c r="BT137" s="112"/>
      <c r="BU137" s="113"/>
      <c r="BV137" s="125"/>
      <c r="BW137" s="126"/>
    </row>
    <row r="138" spans="1:75" s="84" customFormat="1" ht="12.75" customHeight="1" x14ac:dyDescent="0.2">
      <c r="A138" s="18">
        <v>52</v>
      </c>
      <c r="B138" s="272" t="s">
        <v>35</v>
      </c>
      <c r="C138" s="74" t="s">
        <v>624</v>
      </c>
      <c r="D138" s="19" t="s">
        <v>625</v>
      </c>
      <c r="E138" s="75" t="s">
        <v>1587</v>
      </c>
      <c r="F138" s="76"/>
      <c r="G138" s="115">
        <f t="shared" si="16"/>
        <v>0</v>
      </c>
      <c r="H138" s="220">
        <f t="shared" si="17"/>
        <v>23.463401408473828</v>
      </c>
      <c r="I138" s="115">
        <f t="shared" si="18"/>
        <v>1</v>
      </c>
      <c r="J138" s="115">
        <f t="shared" si="19"/>
        <v>3</v>
      </c>
      <c r="K138" s="247"/>
      <c r="L138" s="77"/>
      <c r="M138" s="112"/>
      <c r="N138" s="112"/>
      <c r="O138" s="113"/>
      <c r="P138" s="125"/>
      <c r="Q138" s="229"/>
      <c r="R138" s="77"/>
      <c r="S138" s="112"/>
      <c r="T138" s="112"/>
      <c r="U138" s="113"/>
      <c r="V138" s="124"/>
      <c r="W138" s="229"/>
      <c r="X138" s="77"/>
      <c r="Y138" s="112"/>
      <c r="Z138" s="112"/>
      <c r="AA138" s="112"/>
      <c r="AB138" s="113"/>
      <c r="AC138" s="124"/>
      <c r="AD138" s="229"/>
      <c r="AE138" s="77"/>
      <c r="AF138" s="112"/>
      <c r="AG138" s="112"/>
      <c r="AH138" s="113"/>
      <c r="AI138" s="124"/>
      <c r="AJ138" s="229"/>
      <c r="AK138" s="77"/>
      <c r="AL138" s="112"/>
      <c r="AM138" s="112"/>
      <c r="AN138" s="113"/>
      <c r="AO138" s="124"/>
      <c r="AP138" s="229"/>
      <c r="AQ138" s="77"/>
      <c r="AR138" s="274"/>
      <c r="AS138" s="274"/>
      <c r="AT138" s="112"/>
      <c r="AU138" s="113"/>
      <c r="AV138" s="124"/>
      <c r="AW138" s="229"/>
      <c r="AX138" s="77"/>
      <c r="AY138" s="112"/>
      <c r="AZ138" s="112"/>
      <c r="BA138" s="112"/>
      <c r="BB138" s="112"/>
      <c r="BC138" s="112"/>
      <c r="BD138" s="113"/>
      <c r="BE138" s="114"/>
      <c r="BF138" s="229"/>
      <c r="BG138" s="77"/>
      <c r="BH138" s="112"/>
      <c r="BI138" s="112"/>
      <c r="BJ138" s="112"/>
      <c r="BK138" s="113"/>
      <c r="BL138" s="114"/>
      <c r="BM138" s="229"/>
      <c r="BN138" s="77"/>
      <c r="BO138" s="113"/>
      <c r="BP138" s="114"/>
      <c r="BQ138" s="229"/>
      <c r="BR138" s="77" t="s">
        <v>56</v>
      </c>
      <c r="BS138" s="112" t="s">
        <v>331</v>
      </c>
      <c r="BT138" s="112" t="s">
        <v>225</v>
      </c>
      <c r="BU138" s="113" t="s">
        <v>331</v>
      </c>
      <c r="BV138" s="125">
        <v>23.463401408473828</v>
      </c>
      <c r="BW138" s="126"/>
    </row>
    <row r="139" spans="1:75" s="84" customFormat="1" ht="12.75" customHeight="1" x14ac:dyDescent="0.2">
      <c r="A139" s="18">
        <v>53</v>
      </c>
      <c r="B139" s="272" t="s">
        <v>35</v>
      </c>
      <c r="C139" s="74" t="s">
        <v>771</v>
      </c>
      <c r="D139" s="19" t="s">
        <v>1158</v>
      </c>
      <c r="E139" s="75" t="s">
        <v>1159</v>
      </c>
      <c r="F139" s="76"/>
      <c r="G139" s="115">
        <f t="shared" si="16"/>
        <v>16.666666666666664</v>
      </c>
      <c r="H139" s="220">
        <f t="shared" si="17"/>
        <v>16.666666666666664</v>
      </c>
      <c r="I139" s="115">
        <f t="shared" si="18"/>
        <v>1</v>
      </c>
      <c r="J139" s="115">
        <f t="shared" si="19"/>
        <v>3</v>
      </c>
      <c r="K139" s="247"/>
      <c r="L139" s="77"/>
      <c r="M139" s="112"/>
      <c r="N139" s="112"/>
      <c r="O139" s="113"/>
      <c r="P139" s="125"/>
      <c r="Q139" s="229"/>
      <c r="R139" s="77" t="s">
        <v>57</v>
      </c>
      <c r="S139" s="112" t="s">
        <v>482</v>
      </c>
      <c r="T139" s="112" t="s">
        <v>25</v>
      </c>
      <c r="U139" s="113" t="s">
        <v>25</v>
      </c>
      <c r="V139" s="124">
        <v>16.666666666666664</v>
      </c>
      <c r="W139" s="229"/>
      <c r="X139" s="77"/>
      <c r="Y139" s="112"/>
      <c r="Z139" s="112"/>
      <c r="AA139" s="112"/>
      <c r="AB139" s="113"/>
      <c r="AC139" s="124"/>
      <c r="AD139" s="229"/>
      <c r="AE139" s="77"/>
      <c r="AF139" s="112"/>
      <c r="AG139" s="112"/>
      <c r="AH139" s="113"/>
      <c r="AI139" s="124"/>
      <c r="AJ139" s="229"/>
      <c r="AK139" s="77"/>
      <c r="AL139" s="112"/>
      <c r="AM139" s="112"/>
      <c r="AN139" s="113"/>
      <c r="AO139" s="124"/>
      <c r="AP139" s="229"/>
      <c r="AQ139" s="77"/>
      <c r="AR139" s="274"/>
      <c r="AS139" s="274"/>
      <c r="AT139" s="112"/>
      <c r="AU139" s="113"/>
      <c r="AV139" s="124"/>
      <c r="AW139" s="229"/>
      <c r="AX139" s="77"/>
      <c r="AY139" s="112"/>
      <c r="AZ139" s="112"/>
      <c r="BA139" s="112"/>
      <c r="BB139" s="112"/>
      <c r="BC139" s="112"/>
      <c r="BD139" s="113"/>
      <c r="BE139" s="114"/>
      <c r="BF139" s="229"/>
      <c r="BG139" s="77"/>
      <c r="BH139" s="112"/>
      <c r="BI139" s="112"/>
      <c r="BJ139" s="112"/>
      <c r="BK139" s="113"/>
      <c r="BL139" s="114"/>
      <c r="BM139" s="229"/>
      <c r="BN139" s="77"/>
      <c r="BO139" s="113"/>
      <c r="BP139" s="114"/>
      <c r="BQ139" s="229"/>
      <c r="BR139" s="77"/>
      <c r="BS139" s="112"/>
      <c r="BT139" s="112"/>
      <c r="BU139" s="113"/>
      <c r="BV139" s="125"/>
      <c r="BW139" s="126"/>
    </row>
    <row r="140" spans="1:75" s="84" customFormat="1" ht="12.75" customHeight="1" x14ac:dyDescent="0.2">
      <c r="A140" s="18">
        <v>54</v>
      </c>
      <c r="B140" s="272" t="s">
        <v>35</v>
      </c>
      <c r="C140" s="74" t="s">
        <v>774</v>
      </c>
      <c r="D140" s="19" t="s">
        <v>1156</v>
      </c>
      <c r="E140" s="75" t="s">
        <v>1157</v>
      </c>
      <c r="F140" s="76"/>
      <c r="G140" s="115">
        <f t="shared" si="16"/>
        <v>16.666666666666664</v>
      </c>
      <c r="H140" s="220">
        <f t="shared" si="17"/>
        <v>16.666666666666664</v>
      </c>
      <c r="I140" s="115">
        <f t="shared" si="18"/>
        <v>1</v>
      </c>
      <c r="J140" s="115">
        <f t="shared" si="19"/>
        <v>3</v>
      </c>
      <c r="K140" s="247"/>
      <c r="L140" s="77"/>
      <c r="M140" s="112"/>
      <c r="N140" s="112"/>
      <c r="O140" s="113"/>
      <c r="P140" s="125"/>
      <c r="Q140" s="229"/>
      <c r="R140" s="77" t="s">
        <v>57</v>
      </c>
      <c r="S140" s="112" t="s">
        <v>24</v>
      </c>
      <c r="T140" s="112" t="s">
        <v>25</v>
      </c>
      <c r="U140" s="113" t="s">
        <v>25</v>
      </c>
      <c r="V140" s="124">
        <v>16.666666666666664</v>
      </c>
      <c r="W140" s="229"/>
      <c r="X140" s="77"/>
      <c r="Y140" s="112"/>
      <c r="Z140" s="112"/>
      <c r="AA140" s="112"/>
      <c r="AB140" s="113"/>
      <c r="AC140" s="124"/>
      <c r="AD140" s="229"/>
      <c r="AE140" s="77"/>
      <c r="AF140" s="112"/>
      <c r="AG140" s="112"/>
      <c r="AH140" s="113"/>
      <c r="AI140" s="124"/>
      <c r="AJ140" s="229"/>
      <c r="AK140" s="77"/>
      <c r="AL140" s="112"/>
      <c r="AM140" s="112"/>
      <c r="AN140" s="113"/>
      <c r="AO140" s="124"/>
      <c r="AP140" s="229"/>
      <c r="AQ140" s="77"/>
      <c r="AR140" s="274"/>
      <c r="AS140" s="274"/>
      <c r="AT140" s="112"/>
      <c r="AU140" s="113"/>
      <c r="AV140" s="124"/>
      <c r="AW140" s="229"/>
      <c r="AX140" s="77"/>
      <c r="AY140" s="112"/>
      <c r="AZ140" s="112"/>
      <c r="BA140" s="112"/>
      <c r="BB140" s="112"/>
      <c r="BC140" s="112"/>
      <c r="BD140" s="113"/>
      <c r="BE140" s="114"/>
      <c r="BF140" s="229"/>
      <c r="BG140" s="77"/>
      <c r="BH140" s="112"/>
      <c r="BI140" s="112"/>
      <c r="BJ140" s="112"/>
      <c r="BK140" s="113"/>
      <c r="BL140" s="114"/>
      <c r="BM140" s="229"/>
      <c r="BN140" s="77"/>
      <c r="BO140" s="113"/>
      <c r="BP140" s="114"/>
      <c r="BQ140" s="229"/>
      <c r="BR140" s="77"/>
      <c r="BS140" s="112"/>
      <c r="BT140" s="112"/>
      <c r="BU140" s="113"/>
      <c r="BV140" s="125"/>
      <c r="BW140" s="126"/>
    </row>
    <row r="141" spans="1:75" s="84" customFormat="1" ht="12.75" customHeight="1" x14ac:dyDescent="0.2">
      <c r="A141" s="18">
        <v>55</v>
      </c>
      <c r="B141" s="272" t="s">
        <v>35</v>
      </c>
      <c r="C141" s="74" t="s">
        <v>972</v>
      </c>
      <c r="D141" s="19" t="s">
        <v>1235</v>
      </c>
      <c r="E141" s="75" t="s">
        <v>1236</v>
      </c>
      <c r="F141" s="76"/>
      <c r="G141" s="115">
        <f t="shared" si="16"/>
        <v>0</v>
      </c>
      <c r="H141" s="220">
        <f t="shared" si="17"/>
        <v>0</v>
      </c>
      <c r="I141" s="115">
        <f t="shared" si="18"/>
        <v>1</v>
      </c>
      <c r="J141" s="115">
        <f t="shared" si="19"/>
        <v>4</v>
      </c>
      <c r="K141" s="247"/>
      <c r="L141" s="77"/>
      <c r="M141" s="112"/>
      <c r="N141" s="112"/>
      <c r="O141" s="113"/>
      <c r="P141" s="125"/>
      <c r="Q141" s="229"/>
      <c r="R141" s="77"/>
      <c r="S141" s="112"/>
      <c r="T141" s="112"/>
      <c r="U141" s="113"/>
      <c r="V141" s="124"/>
      <c r="W141" s="229"/>
      <c r="X141" s="77" t="s">
        <v>57</v>
      </c>
      <c r="Y141" s="112" t="s">
        <v>25</v>
      </c>
      <c r="Z141" s="112" t="s">
        <v>25</v>
      </c>
      <c r="AA141" s="112" t="s">
        <v>25</v>
      </c>
      <c r="AB141" s="113" t="s">
        <v>25</v>
      </c>
      <c r="AC141" s="124">
        <v>0</v>
      </c>
      <c r="AD141" s="229"/>
      <c r="AE141" s="77"/>
      <c r="AF141" s="112"/>
      <c r="AG141" s="112"/>
      <c r="AH141" s="113"/>
      <c r="AI141" s="124"/>
      <c r="AJ141" s="229"/>
      <c r="AK141" s="77"/>
      <c r="AL141" s="112"/>
      <c r="AM141" s="112"/>
      <c r="AN141" s="113"/>
      <c r="AO141" s="124"/>
      <c r="AP141" s="229"/>
      <c r="AQ141" s="77"/>
      <c r="AR141" s="274"/>
      <c r="AS141" s="274"/>
      <c r="AT141" s="112"/>
      <c r="AU141" s="113"/>
      <c r="AV141" s="124"/>
      <c r="AW141" s="229"/>
      <c r="AX141" s="77"/>
      <c r="AY141" s="112"/>
      <c r="AZ141" s="112"/>
      <c r="BA141" s="112"/>
      <c r="BB141" s="112"/>
      <c r="BC141" s="112"/>
      <c r="BD141" s="113"/>
      <c r="BE141" s="114"/>
      <c r="BF141" s="229"/>
      <c r="BG141" s="77"/>
      <c r="BH141" s="112"/>
      <c r="BI141" s="112"/>
      <c r="BJ141" s="112"/>
      <c r="BK141" s="113"/>
      <c r="BL141" s="114"/>
      <c r="BM141" s="229"/>
      <c r="BN141" s="77"/>
      <c r="BO141" s="113"/>
      <c r="BP141" s="114"/>
      <c r="BQ141" s="229"/>
      <c r="BR141" s="77"/>
      <c r="BS141" s="112"/>
      <c r="BT141" s="112"/>
      <c r="BU141" s="113"/>
      <c r="BV141" s="125"/>
      <c r="BW141" s="126"/>
    </row>
    <row r="142" spans="1:75" s="84" customFormat="1" ht="12.75" customHeight="1" x14ac:dyDescent="0.2">
      <c r="A142" s="18">
        <v>1</v>
      </c>
      <c r="B142" s="259" t="s">
        <v>293</v>
      </c>
      <c r="C142" s="74" t="s">
        <v>975</v>
      </c>
      <c r="D142" s="19" t="s">
        <v>1166</v>
      </c>
      <c r="E142" s="75" t="s">
        <v>1167</v>
      </c>
      <c r="F142" s="76"/>
      <c r="G142" s="115">
        <f t="shared" si="16"/>
        <v>1323.1747483503627</v>
      </c>
      <c r="H142" s="220">
        <f t="shared" si="17"/>
        <v>1758.1792694580436</v>
      </c>
      <c r="I142" s="115">
        <f t="shared" si="18"/>
        <v>4</v>
      </c>
      <c r="J142" s="115">
        <f t="shared" si="19"/>
        <v>14</v>
      </c>
      <c r="K142" s="247"/>
      <c r="L142" s="77"/>
      <c r="M142" s="112"/>
      <c r="N142" s="112"/>
      <c r="O142" s="113"/>
      <c r="P142" s="125"/>
      <c r="Q142" s="229"/>
      <c r="R142" s="77"/>
      <c r="S142" s="112"/>
      <c r="T142" s="112"/>
      <c r="U142" s="113"/>
      <c r="V142" s="124"/>
      <c r="W142" s="229"/>
      <c r="X142" s="77" t="s">
        <v>293</v>
      </c>
      <c r="Y142" s="112">
        <v>1</v>
      </c>
      <c r="Z142" s="112">
        <v>1</v>
      </c>
      <c r="AA142" s="112">
        <v>2</v>
      </c>
      <c r="AB142" s="113">
        <v>3</v>
      </c>
      <c r="AC142" s="124">
        <v>487.2549026265263</v>
      </c>
      <c r="AD142" s="229"/>
      <c r="AE142" s="77" t="s">
        <v>36</v>
      </c>
      <c r="AF142" s="112">
        <v>1</v>
      </c>
      <c r="AG142" s="112">
        <v>1</v>
      </c>
      <c r="AH142" s="113">
        <v>2</v>
      </c>
      <c r="AI142" s="124">
        <v>438.49235379061133</v>
      </c>
      <c r="AJ142" s="229"/>
      <c r="AK142" s="77" t="s">
        <v>36</v>
      </c>
      <c r="AL142" s="112">
        <v>2</v>
      </c>
      <c r="AM142" s="112">
        <v>1</v>
      </c>
      <c r="AN142" s="113">
        <v>1</v>
      </c>
      <c r="AO142" s="124">
        <v>397.42749193322516</v>
      </c>
      <c r="AP142" s="229"/>
      <c r="AQ142" s="77"/>
      <c r="AR142" s="274"/>
      <c r="AS142" s="274"/>
      <c r="AT142" s="112"/>
      <c r="AU142" s="113"/>
      <c r="AV142" s="124"/>
      <c r="AW142" s="229"/>
      <c r="AX142" s="77"/>
      <c r="AY142" s="112"/>
      <c r="AZ142" s="112"/>
      <c r="BA142" s="112"/>
      <c r="BB142" s="112"/>
      <c r="BC142" s="112"/>
      <c r="BD142" s="113"/>
      <c r="BE142" s="114"/>
      <c r="BF142" s="229"/>
      <c r="BG142" s="77" t="s">
        <v>293</v>
      </c>
      <c r="BH142" s="112">
        <v>2</v>
      </c>
      <c r="BI142" s="112">
        <v>3</v>
      </c>
      <c r="BJ142" s="112">
        <v>2</v>
      </c>
      <c r="BK142" s="113">
        <v>1</v>
      </c>
      <c r="BL142" s="114">
        <v>435.00452110768083</v>
      </c>
      <c r="BM142" s="229"/>
      <c r="BN142" s="77"/>
      <c r="BO142" s="113"/>
      <c r="BP142" s="114"/>
      <c r="BQ142" s="229"/>
      <c r="BR142" s="77"/>
      <c r="BS142" s="112"/>
      <c r="BT142" s="112"/>
      <c r="BU142" s="113"/>
      <c r="BV142" s="125"/>
      <c r="BW142" s="126"/>
    </row>
    <row r="143" spans="1:75" s="84" customFormat="1" ht="12.75" customHeight="1" x14ac:dyDescent="0.2">
      <c r="A143" s="18">
        <v>2</v>
      </c>
      <c r="B143" s="259" t="s">
        <v>293</v>
      </c>
      <c r="C143" s="74" t="s">
        <v>979</v>
      </c>
      <c r="D143" s="19" t="s">
        <v>1170</v>
      </c>
      <c r="E143" s="75" t="s">
        <v>1171</v>
      </c>
      <c r="F143" s="76"/>
      <c r="G143" s="115">
        <f t="shared" si="16"/>
        <v>457.91768855761296</v>
      </c>
      <c r="H143" s="220">
        <f t="shared" si="17"/>
        <v>1347.3479804794451</v>
      </c>
      <c r="I143" s="115">
        <f t="shared" si="18"/>
        <v>4</v>
      </c>
      <c r="J143" s="115">
        <f t="shared" si="19"/>
        <v>12</v>
      </c>
      <c r="K143" s="247"/>
      <c r="L143" s="77"/>
      <c r="M143" s="112"/>
      <c r="N143" s="112"/>
      <c r="O143" s="113"/>
      <c r="P143" s="125"/>
      <c r="Q143" s="229"/>
      <c r="R143" s="77"/>
      <c r="S143" s="112"/>
      <c r="T143" s="112"/>
      <c r="U143" s="113"/>
      <c r="V143" s="124"/>
      <c r="W143" s="229"/>
      <c r="X143" s="77" t="s">
        <v>293</v>
      </c>
      <c r="Y143" s="112">
        <v>3</v>
      </c>
      <c r="Z143" s="112">
        <v>2</v>
      </c>
      <c r="AA143" s="112">
        <v>1</v>
      </c>
      <c r="AB143" s="113">
        <v>2</v>
      </c>
      <c r="AC143" s="124">
        <v>457.91768855761296</v>
      </c>
      <c r="AD143" s="229"/>
      <c r="AE143" s="77"/>
      <c r="AF143" s="112"/>
      <c r="AG143" s="112"/>
      <c r="AH143" s="113"/>
      <c r="AI143" s="124"/>
      <c r="AJ143" s="229"/>
      <c r="AK143" s="77"/>
      <c r="AL143" s="112"/>
      <c r="AM143" s="112"/>
      <c r="AN143" s="113"/>
      <c r="AO143" s="124"/>
      <c r="AP143" s="229"/>
      <c r="AQ143" s="77"/>
      <c r="AR143" s="274"/>
      <c r="AS143" s="274"/>
      <c r="AT143" s="112"/>
      <c r="AU143" s="113"/>
      <c r="AV143" s="124"/>
      <c r="AW143" s="229"/>
      <c r="AX143" s="77"/>
      <c r="AY143" s="112"/>
      <c r="AZ143" s="112"/>
      <c r="BA143" s="112"/>
      <c r="BB143" s="112"/>
      <c r="BC143" s="112"/>
      <c r="BD143" s="113"/>
      <c r="BE143" s="114"/>
      <c r="BF143" s="229"/>
      <c r="BG143" s="77" t="s">
        <v>293</v>
      </c>
      <c r="BH143" s="112">
        <v>1</v>
      </c>
      <c r="BI143" s="112">
        <v>1</v>
      </c>
      <c r="BJ143" s="112">
        <v>1</v>
      </c>
      <c r="BK143" s="113">
        <v>3</v>
      </c>
      <c r="BL143" s="114">
        <v>498.44085400741233</v>
      </c>
      <c r="BM143" s="229"/>
      <c r="BN143" s="77" t="s">
        <v>60</v>
      </c>
      <c r="BO143" s="113">
        <v>3</v>
      </c>
      <c r="BP143" s="114">
        <v>56.246936830414995</v>
      </c>
      <c r="BQ143" s="229"/>
      <c r="BR143" s="77" t="s">
        <v>293</v>
      </c>
      <c r="BS143" s="112" t="s">
        <v>201</v>
      </c>
      <c r="BT143" s="112" t="s">
        <v>200</v>
      </c>
      <c r="BU143" s="113" t="s">
        <v>201</v>
      </c>
      <c r="BV143" s="125">
        <v>334.74250108400469</v>
      </c>
      <c r="BW143" s="126"/>
    </row>
    <row r="144" spans="1:75" s="84" customFormat="1" ht="12.75" customHeight="1" x14ac:dyDescent="0.2">
      <c r="A144" s="18">
        <v>3</v>
      </c>
      <c r="B144" s="259" t="s">
        <v>293</v>
      </c>
      <c r="C144" s="74" t="s">
        <v>983</v>
      </c>
      <c r="D144" s="19" t="s">
        <v>1185</v>
      </c>
      <c r="E144" s="75" t="s">
        <v>1186</v>
      </c>
      <c r="F144" s="76"/>
      <c r="G144" s="115">
        <f t="shared" si="16"/>
        <v>681.19543829884287</v>
      </c>
      <c r="H144" s="220">
        <f t="shared" si="17"/>
        <v>1229.7940021188306</v>
      </c>
      <c r="I144" s="115">
        <f t="shared" si="18"/>
        <v>4</v>
      </c>
      <c r="J144" s="115">
        <f t="shared" si="19"/>
        <v>14</v>
      </c>
      <c r="K144" s="247"/>
      <c r="L144" s="77"/>
      <c r="M144" s="112"/>
      <c r="N144" s="112"/>
      <c r="O144" s="113"/>
      <c r="P144" s="125"/>
      <c r="Q144" s="229"/>
      <c r="R144" s="77"/>
      <c r="S144" s="112"/>
      <c r="T144" s="112"/>
      <c r="U144" s="113"/>
      <c r="V144" s="124"/>
      <c r="W144" s="229"/>
      <c r="X144" s="77" t="s">
        <v>293</v>
      </c>
      <c r="Y144" s="112">
        <v>7</v>
      </c>
      <c r="Z144" s="112">
        <v>3</v>
      </c>
      <c r="AA144" s="112">
        <v>3</v>
      </c>
      <c r="AB144" s="113">
        <v>1</v>
      </c>
      <c r="AC144" s="124">
        <v>336.1954376730294</v>
      </c>
      <c r="AD144" s="229"/>
      <c r="AE144" s="77"/>
      <c r="AF144" s="112"/>
      <c r="AG144" s="112"/>
      <c r="AH144" s="113"/>
      <c r="AI144" s="124"/>
      <c r="AJ144" s="229"/>
      <c r="AK144" s="77" t="s">
        <v>36</v>
      </c>
      <c r="AL144" s="112">
        <v>1</v>
      </c>
      <c r="AM144" s="112">
        <v>3</v>
      </c>
      <c r="AN144" s="113">
        <v>2</v>
      </c>
      <c r="AO144" s="124">
        <v>345.00000062581347</v>
      </c>
      <c r="AP144" s="229"/>
      <c r="AQ144" s="77"/>
      <c r="AR144" s="274"/>
      <c r="AS144" s="274"/>
      <c r="AT144" s="112"/>
      <c r="AU144" s="113"/>
      <c r="AV144" s="124"/>
      <c r="AW144" s="229"/>
      <c r="AX144" s="77"/>
      <c r="AY144" s="112"/>
      <c r="AZ144" s="112"/>
      <c r="BA144" s="112"/>
      <c r="BB144" s="112"/>
      <c r="BC144" s="112"/>
      <c r="BD144" s="113"/>
      <c r="BE144" s="114"/>
      <c r="BF144" s="229"/>
      <c r="BG144" s="77" t="s">
        <v>293</v>
      </c>
      <c r="BH144" s="112">
        <v>3</v>
      </c>
      <c r="BI144" s="112">
        <v>2</v>
      </c>
      <c r="BJ144" s="112">
        <v>4</v>
      </c>
      <c r="BK144" s="113">
        <v>4</v>
      </c>
      <c r="BL144" s="114">
        <v>306.51668842475033</v>
      </c>
      <c r="BM144" s="229"/>
      <c r="BN144" s="77"/>
      <c r="BO144" s="113"/>
      <c r="BP144" s="114"/>
      <c r="BQ144" s="229"/>
      <c r="BR144" s="77" t="s">
        <v>293</v>
      </c>
      <c r="BS144" s="112" t="s">
        <v>202</v>
      </c>
      <c r="BT144" s="112" t="s">
        <v>201</v>
      </c>
      <c r="BU144" s="113" t="s">
        <v>202</v>
      </c>
      <c r="BV144" s="125">
        <v>242.08187539523749</v>
      </c>
      <c r="BW144" s="126"/>
    </row>
    <row r="145" spans="1:75" s="84" customFormat="1" ht="12.75" customHeight="1" x14ac:dyDescent="0.2">
      <c r="A145" s="18">
        <v>4</v>
      </c>
      <c r="B145" s="259" t="s">
        <v>293</v>
      </c>
      <c r="C145" s="74" t="s">
        <v>109</v>
      </c>
      <c r="D145" s="19" t="s">
        <v>233</v>
      </c>
      <c r="E145" s="75" t="s">
        <v>1600</v>
      </c>
      <c r="F145" s="76"/>
      <c r="G145" s="115">
        <f t="shared" si="16"/>
        <v>0</v>
      </c>
      <c r="H145" s="220">
        <f t="shared" si="17"/>
        <v>716.04545880529963</v>
      </c>
      <c r="I145" s="115">
        <f t="shared" si="18"/>
        <v>3</v>
      </c>
      <c r="J145" s="115">
        <f t="shared" si="19"/>
        <v>8</v>
      </c>
      <c r="K145" s="247"/>
      <c r="L145" s="77"/>
      <c r="M145" s="112"/>
      <c r="N145" s="112"/>
      <c r="O145" s="113"/>
      <c r="P145" s="125"/>
      <c r="Q145" s="229"/>
      <c r="R145" s="77"/>
      <c r="S145" s="112"/>
      <c r="T145" s="112"/>
      <c r="U145" s="113"/>
      <c r="V145" s="124"/>
      <c r="W145" s="229"/>
      <c r="X145" s="77"/>
      <c r="Y145" s="112"/>
      <c r="Z145" s="112"/>
      <c r="AA145" s="112"/>
      <c r="AB145" s="113"/>
      <c r="AC145" s="124"/>
      <c r="AD145" s="229"/>
      <c r="AE145" s="77"/>
      <c r="AF145" s="112"/>
      <c r="AG145" s="112"/>
      <c r="AH145" s="113"/>
      <c r="AI145" s="124"/>
      <c r="AJ145" s="229"/>
      <c r="AK145" s="77"/>
      <c r="AL145" s="112"/>
      <c r="AM145" s="112"/>
      <c r="AN145" s="113"/>
      <c r="AO145" s="124"/>
      <c r="AP145" s="229"/>
      <c r="AQ145" s="77"/>
      <c r="AR145" s="274"/>
      <c r="AS145" s="274"/>
      <c r="AT145" s="112"/>
      <c r="AU145" s="113"/>
      <c r="AV145" s="124"/>
      <c r="AW145" s="229"/>
      <c r="AX145" s="77"/>
      <c r="AY145" s="112"/>
      <c r="AZ145" s="112"/>
      <c r="BA145" s="112"/>
      <c r="BB145" s="112"/>
      <c r="BC145" s="112"/>
      <c r="BD145" s="113"/>
      <c r="BE145" s="114"/>
      <c r="BF145" s="229"/>
      <c r="BG145" s="77" t="s">
        <v>293</v>
      </c>
      <c r="BH145" s="112">
        <v>4</v>
      </c>
      <c r="BI145" s="112">
        <v>5</v>
      </c>
      <c r="BJ145" s="112">
        <v>3</v>
      </c>
      <c r="BK145" s="113">
        <v>2</v>
      </c>
      <c r="BL145" s="114">
        <v>285.00452110768083</v>
      </c>
      <c r="BM145" s="229"/>
      <c r="BN145" s="77" t="s">
        <v>60</v>
      </c>
      <c r="BO145" s="113">
        <v>2</v>
      </c>
      <c r="BP145" s="114">
        <v>90.051499783199063</v>
      </c>
      <c r="BQ145" s="229"/>
      <c r="BR145" s="77" t="s">
        <v>293</v>
      </c>
      <c r="BS145" s="112" t="s">
        <v>200</v>
      </c>
      <c r="BT145" s="112" t="s">
        <v>202</v>
      </c>
      <c r="BU145" s="113" t="s">
        <v>200</v>
      </c>
      <c r="BV145" s="125">
        <v>340.98943791441968</v>
      </c>
      <c r="BW145" s="126"/>
    </row>
    <row r="146" spans="1:75" s="84" customFormat="1" ht="12.75" customHeight="1" x14ac:dyDescent="0.2">
      <c r="A146" s="18">
        <v>5</v>
      </c>
      <c r="B146" s="259" t="s">
        <v>293</v>
      </c>
      <c r="C146" s="74" t="s">
        <v>987</v>
      </c>
      <c r="D146" s="19" t="s">
        <v>513</v>
      </c>
      <c r="E146" s="75" t="s">
        <v>1204</v>
      </c>
      <c r="F146" s="76"/>
      <c r="G146" s="115">
        <f t="shared" si="16"/>
        <v>554.61601158051974</v>
      </c>
      <c r="H146" s="220">
        <f t="shared" si="17"/>
        <v>554.61601158051974</v>
      </c>
      <c r="I146" s="115">
        <f t="shared" si="18"/>
        <v>2</v>
      </c>
      <c r="J146" s="115">
        <f t="shared" si="19"/>
        <v>7</v>
      </c>
      <c r="K146" s="247"/>
      <c r="L146" s="77"/>
      <c r="M146" s="112"/>
      <c r="N146" s="112"/>
      <c r="O146" s="113"/>
      <c r="P146" s="125"/>
      <c r="Q146" s="229"/>
      <c r="R146" s="77"/>
      <c r="S146" s="112"/>
      <c r="T146" s="112"/>
      <c r="U146" s="113"/>
      <c r="V146" s="124"/>
      <c r="W146" s="229"/>
      <c r="X146" s="77" t="s">
        <v>293</v>
      </c>
      <c r="Y146" s="112">
        <v>4</v>
      </c>
      <c r="Z146" s="112">
        <v>5</v>
      </c>
      <c r="AA146" s="112">
        <v>4</v>
      </c>
      <c r="AB146" s="113">
        <v>4</v>
      </c>
      <c r="AC146" s="124">
        <v>258.04782337257035</v>
      </c>
      <c r="AD146" s="229"/>
      <c r="AE146" s="77" t="s">
        <v>36</v>
      </c>
      <c r="AF146" s="112">
        <v>4</v>
      </c>
      <c r="AG146" s="112">
        <v>4</v>
      </c>
      <c r="AH146" s="113">
        <v>4</v>
      </c>
      <c r="AI146" s="124">
        <v>296.56818820794939</v>
      </c>
      <c r="AJ146" s="229"/>
      <c r="AK146" s="77"/>
      <c r="AL146" s="112"/>
      <c r="AM146" s="112"/>
      <c r="AN146" s="113"/>
      <c r="AO146" s="124"/>
      <c r="AP146" s="229"/>
      <c r="AQ146" s="77"/>
      <c r="AR146" s="274"/>
      <c r="AS146" s="274"/>
      <c r="AT146" s="112"/>
      <c r="AU146" s="113"/>
      <c r="AV146" s="124"/>
      <c r="AW146" s="229"/>
      <c r="AX146" s="77"/>
      <c r="AY146" s="112"/>
      <c r="AZ146" s="112"/>
      <c r="BA146" s="112"/>
      <c r="BB146" s="112"/>
      <c r="BC146" s="112"/>
      <c r="BD146" s="113"/>
      <c r="BE146" s="114"/>
      <c r="BF146" s="229"/>
      <c r="BG146" s="77"/>
      <c r="BH146" s="112"/>
      <c r="BI146" s="112"/>
      <c r="BJ146" s="112"/>
      <c r="BK146" s="113"/>
      <c r="BL146" s="114"/>
      <c r="BM146" s="229"/>
      <c r="BN146" s="77"/>
      <c r="BO146" s="113"/>
      <c r="BP146" s="114"/>
      <c r="BQ146" s="229"/>
      <c r="BR146" s="77"/>
      <c r="BS146" s="112"/>
      <c r="BT146" s="112"/>
      <c r="BU146" s="113"/>
      <c r="BV146" s="125"/>
      <c r="BW146" s="126"/>
    </row>
    <row r="147" spans="1:75" s="84" customFormat="1" ht="12.75" customHeight="1" x14ac:dyDescent="0.2">
      <c r="A147" s="18">
        <v>6</v>
      </c>
      <c r="B147" s="259" t="s">
        <v>293</v>
      </c>
      <c r="C147" s="74" t="s">
        <v>991</v>
      </c>
      <c r="D147" s="19" t="s">
        <v>1207</v>
      </c>
      <c r="E147" s="75" t="s">
        <v>1208</v>
      </c>
      <c r="F147" s="76"/>
      <c r="G147" s="115">
        <f t="shared" si="16"/>
        <v>164.16462538802796</v>
      </c>
      <c r="H147" s="220">
        <f t="shared" si="17"/>
        <v>334.84637524795573</v>
      </c>
      <c r="I147" s="115">
        <f t="shared" si="18"/>
        <v>2</v>
      </c>
      <c r="J147" s="115">
        <f t="shared" si="19"/>
        <v>8</v>
      </c>
      <c r="K147" s="247"/>
      <c r="L147" s="77"/>
      <c r="M147" s="112"/>
      <c r="N147" s="112"/>
      <c r="O147" s="113"/>
      <c r="P147" s="125"/>
      <c r="Q147" s="229"/>
      <c r="R147" s="77"/>
      <c r="S147" s="112"/>
      <c r="T147" s="112"/>
      <c r="U147" s="113"/>
      <c r="V147" s="124"/>
      <c r="W147" s="229"/>
      <c r="X147" s="77" t="s">
        <v>293</v>
      </c>
      <c r="Y147" s="112">
        <v>6</v>
      </c>
      <c r="Z147" s="112">
        <v>6</v>
      </c>
      <c r="AA147" s="112">
        <v>5</v>
      </c>
      <c r="AB147" s="113">
        <v>5</v>
      </c>
      <c r="AC147" s="124">
        <v>164.16462538802796</v>
      </c>
      <c r="AD147" s="229"/>
      <c r="AE147" s="77"/>
      <c r="AF147" s="112"/>
      <c r="AG147" s="112"/>
      <c r="AH147" s="113"/>
      <c r="AI147" s="124"/>
      <c r="AJ147" s="229"/>
      <c r="AK147" s="77"/>
      <c r="AL147" s="112"/>
      <c r="AM147" s="112"/>
      <c r="AN147" s="113"/>
      <c r="AO147" s="124"/>
      <c r="AP147" s="229"/>
      <c r="AQ147" s="77"/>
      <c r="AR147" s="274"/>
      <c r="AS147" s="274"/>
      <c r="AT147" s="112"/>
      <c r="AU147" s="113"/>
      <c r="AV147" s="124"/>
      <c r="AW147" s="229"/>
      <c r="AX147" s="77"/>
      <c r="AY147" s="112"/>
      <c r="AZ147" s="112"/>
      <c r="BA147" s="112"/>
      <c r="BB147" s="112"/>
      <c r="BC147" s="112"/>
      <c r="BD147" s="113"/>
      <c r="BE147" s="114"/>
      <c r="BF147" s="229"/>
      <c r="BG147" s="77" t="s">
        <v>293</v>
      </c>
      <c r="BH147" s="112">
        <v>5</v>
      </c>
      <c r="BI147" s="112">
        <v>4</v>
      </c>
      <c r="BJ147" s="112">
        <v>5</v>
      </c>
      <c r="BK147" s="113">
        <v>5</v>
      </c>
      <c r="BL147" s="114">
        <v>170.68174985992778</v>
      </c>
      <c r="BM147" s="229"/>
      <c r="BN147" s="77"/>
      <c r="BO147" s="113"/>
      <c r="BP147" s="114"/>
      <c r="BQ147" s="229"/>
      <c r="BR147" s="77"/>
      <c r="BS147" s="112"/>
      <c r="BT147" s="112"/>
      <c r="BU147" s="113"/>
      <c r="BV147" s="125"/>
      <c r="BW147" s="126"/>
    </row>
    <row r="148" spans="1:75" s="84" customFormat="1" ht="12.75" customHeight="1" x14ac:dyDescent="0.2">
      <c r="A148" s="18">
        <v>7</v>
      </c>
      <c r="B148" s="259" t="s">
        <v>293</v>
      </c>
      <c r="C148" s="74" t="s">
        <v>1095</v>
      </c>
      <c r="D148" s="19" t="s">
        <v>1272</v>
      </c>
      <c r="E148" s="75" t="s">
        <v>1273</v>
      </c>
      <c r="F148" s="76"/>
      <c r="G148" s="115">
        <f t="shared" si="16"/>
        <v>281.8525333120956</v>
      </c>
      <c r="H148" s="220">
        <f t="shared" si="17"/>
        <v>281.8525333120956</v>
      </c>
      <c r="I148" s="115">
        <f t="shared" si="18"/>
        <v>1</v>
      </c>
      <c r="J148" s="115">
        <f t="shared" si="19"/>
        <v>4</v>
      </c>
      <c r="K148" s="247"/>
      <c r="L148" s="77"/>
      <c r="M148" s="112"/>
      <c r="N148" s="112"/>
      <c r="O148" s="113"/>
      <c r="P148" s="125"/>
      <c r="Q148" s="229"/>
      <c r="R148" s="77"/>
      <c r="S148" s="112"/>
      <c r="T148" s="112"/>
      <c r="U148" s="113"/>
      <c r="V148" s="124"/>
      <c r="W148" s="229"/>
      <c r="X148" s="77"/>
      <c r="Y148" s="112"/>
      <c r="Z148" s="112"/>
      <c r="AA148" s="112"/>
      <c r="AB148" s="113"/>
      <c r="AC148" s="124"/>
      <c r="AD148" s="229"/>
      <c r="AE148" s="77"/>
      <c r="AF148" s="112"/>
      <c r="AG148" s="112"/>
      <c r="AH148" s="113"/>
      <c r="AI148" s="124"/>
      <c r="AJ148" s="229"/>
      <c r="AK148" s="77"/>
      <c r="AL148" s="112"/>
      <c r="AM148" s="112"/>
      <c r="AN148" s="113"/>
      <c r="AO148" s="124"/>
      <c r="AP148" s="229"/>
      <c r="AQ148" s="77" t="s">
        <v>334</v>
      </c>
      <c r="AR148" s="274" t="s">
        <v>24</v>
      </c>
      <c r="AS148" s="274">
        <v>7</v>
      </c>
      <c r="AT148" s="112">
        <v>3</v>
      </c>
      <c r="AU148" s="113">
        <v>1</v>
      </c>
      <c r="AV148" s="124">
        <v>281.8525333120956</v>
      </c>
      <c r="AW148" s="229"/>
      <c r="AX148" s="77"/>
      <c r="AY148" s="112"/>
      <c r="AZ148" s="112"/>
      <c r="BA148" s="112"/>
      <c r="BB148" s="112"/>
      <c r="BC148" s="112"/>
      <c r="BD148" s="113"/>
      <c r="BE148" s="114"/>
      <c r="BF148" s="229"/>
      <c r="BG148" s="77"/>
      <c r="BH148" s="112"/>
      <c r="BI148" s="112"/>
      <c r="BJ148" s="112"/>
      <c r="BK148" s="113"/>
      <c r="BL148" s="114"/>
      <c r="BM148" s="229"/>
      <c r="BN148" s="77"/>
      <c r="BO148" s="113"/>
      <c r="BP148" s="114"/>
      <c r="BQ148" s="229"/>
      <c r="BR148" s="77"/>
      <c r="BS148" s="112"/>
      <c r="BT148" s="112"/>
      <c r="BU148" s="113"/>
      <c r="BV148" s="125"/>
      <c r="BW148" s="126"/>
    </row>
    <row r="149" spans="1:75" s="84" customFormat="1" ht="12.75" customHeight="1" x14ac:dyDescent="0.2">
      <c r="A149" s="18">
        <v>8</v>
      </c>
      <c r="B149" s="259" t="s">
        <v>293</v>
      </c>
      <c r="C149" s="74" t="s">
        <v>1602</v>
      </c>
      <c r="D149" s="19" t="s">
        <v>1603</v>
      </c>
      <c r="E149" s="75" t="s">
        <v>1604</v>
      </c>
      <c r="F149" s="76"/>
      <c r="G149" s="115">
        <f t="shared" si="16"/>
        <v>0</v>
      </c>
      <c r="H149" s="220">
        <f t="shared" si="17"/>
        <v>134.53650195120846</v>
      </c>
      <c r="I149" s="115">
        <f t="shared" si="18"/>
        <v>1</v>
      </c>
      <c r="J149" s="115">
        <f t="shared" si="19"/>
        <v>3</v>
      </c>
      <c r="K149" s="247"/>
      <c r="L149" s="77"/>
      <c r="M149" s="112"/>
      <c r="N149" s="112"/>
      <c r="O149" s="113"/>
      <c r="P149" s="125"/>
      <c r="Q149" s="229"/>
      <c r="R149" s="77"/>
      <c r="S149" s="112"/>
      <c r="T149" s="112"/>
      <c r="U149" s="113"/>
      <c r="V149" s="124"/>
      <c r="W149" s="229"/>
      <c r="X149" s="77"/>
      <c r="Y149" s="112"/>
      <c r="Z149" s="112"/>
      <c r="AA149" s="112"/>
      <c r="AB149" s="113"/>
      <c r="AC149" s="124"/>
      <c r="AD149" s="229"/>
      <c r="AE149" s="77"/>
      <c r="AF149" s="112"/>
      <c r="AG149" s="112"/>
      <c r="AH149" s="113"/>
      <c r="AI149" s="124"/>
      <c r="AJ149" s="229"/>
      <c r="AK149" s="77"/>
      <c r="AL149" s="112"/>
      <c r="AM149" s="112"/>
      <c r="AN149" s="113"/>
      <c r="AO149" s="124"/>
      <c r="AP149" s="229"/>
      <c r="AQ149" s="77"/>
      <c r="AR149" s="274"/>
      <c r="AS149" s="274"/>
      <c r="AT149" s="112"/>
      <c r="AU149" s="113"/>
      <c r="AV149" s="124"/>
      <c r="AW149" s="229"/>
      <c r="AX149" s="77"/>
      <c r="AY149" s="112"/>
      <c r="AZ149" s="112"/>
      <c r="BA149" s="112"/>
      <c r="BB149" s="112"/>
      <c r="BC149" s="112"/>
      <c r="BD149" s="113"/>
      <c r="BE149" s="114"/>
      <c r="BF149" s="229"/>
      <c r="BG149" s="77"/>
      <c r="BH149" s="112"/>
      <c r="BI149" s="112"/>
      <c r="BJ149" s="112"/>
      <c r="BK149" s="113"/>
      <c r="BL149" s="114"/>
      <c r="BM149" s="229"/>
      <c r="BN149" s="77"/>
      <c r="BO149" s="113"/>
      <c r="BP149" s="114"/>
      <c r="BQ149" s="229"/>
      <c r="BR149" s="77" t="s">
        <v>293</v>
      </c>
      <c r="BS149" s="112" t="s">
        <v>203</v>
      </c>
      <c r="BT149" s="112" t="s">
        <v>203</v>
      </c>
      <c r="BU149" s="113" t="s">
        <v>203</v>
      </c>
      <c r="BV149" s="125">
        <v>134.53650195120846</v>
      </c>
      <c r="BW149" s="126"/>
    </row>
    <row r="150" spans="1:75" s="84" customFormat="1" ht="12.75" customHeight="1" x14ac:dyDescent="0.2">
      <c r="A150" s="18">
        <v>9</v>
      </c>
      <c r="B150" s="259" t="s">
        <v>293</v>
      </c>
      <c r="C150" s="74" t="s">
        <v>995</v>
      </c>
      <c r="D150" s="19" t="s">
        <v>1213</v>
      </c>
      <c r="E150" s="75" t="s">
        <v>1214</v>
      </c>
      <c r="F150" s="76"/>
      <c r="G150" s="115">
        <f t="shared" si="16"/>
        <v>115.49924191584537</v>
      </c>
      <c r="H150" s="220">
        <f t="shared" si="17"/>
        <v>115.49924191584537</v>
      </c>
      <c r="I150" s="115">
        <f t="shared" si="18"/>
        <v>1</v>
      </c>
      <c r="J150" s="115">
        <f t="shared" si="19"/>
        <v>4</v>
      </c>
      <c r="K150" s="247"/>
      <c r="L150" s="77"/>
      <c r="M150" s="112"/>
      <c r="N150" s="112"/>
      <c r="O150" s="113"/>
      <c r="P150" s="125"/>
      <c r="Q150" s="229"/>
      <c r="R150" s="77"/>
      <c r="S150" s="112"/>
      <c r="T150" s="112"/>
      <c r="U150" s="113"/>
      <c r="V150" s="124"/>
      <c r="W150" s="229"/>
      <c r="X150" s="77" t="s">
        <v>293</v>
      </c>
      <c r="Y150" s="112" t="s">
        <v>26</v>
      </c>
      <c r="Z150" s="112">
        <v>4</v>
      </c>
      <c r="AA150" s="112">
        <v>6</v>
      </c>
      <c r="AB150" s="113" t="s">
        <v>24</v>
      </c>
      <c r="AC150" s="124">
        <v>115.49924191584537</v>
      </c>
      <c r="AD150" s="229"/>
      <c r="AE150" s="77"/>
      <c r="AF150" s="112"/>
      <c r="AG150" s="112"/>
      <c r="AH150" s="113"/>
      <c r="AI150" s="124"/>
      <c r="AJ150" s="229"/>
      <c r="AK150" s="77"/>
      <c r="AL150" s="112"/>
      <c r="AM150" s="112"/>
      <c r="AN150" s="113"/>
      <c r="AO150" s="124"/>
      <c r="AP150" s="229"/>
      <c r="AQ150" s="77"/>
      <c r="AR150" s="274"/>
      <c r="AS150" s="274"/>
      <c r="AT150" s="112"/>
      <c r="AU150" s="113"/>
      <c r="AV150" s="124"/>
      <c r="AW150" s="229"/>
      <c r="AX150" s="77"/>
      <c r="AY150" s="112"/>
      <c r="AZ150" s="112"/>
      <c r="BA150" s="112"/>
      <c r="BB150" s="112"/>
      <c r="BC150" s="112"/>
      <c r="BD150" s="113"/>
      <c r="BE150" s="114"/>
      <c r="BF150" s="229"/>
      <c r="BG150" s="77"/>
      <c r="BH150" s="112"/>
      <c r="BI150" s="112"/>
      <c r="BJ150" s="112"/>
      <c r="BK150" s="113"/>
      <c r="BL150" s="114"/>
      <c r="BM150" s="229"/>
      <c r="BN150" s="77"/>
      <c r="BO150" s="113"/>
      <c r="BP150" s="114"/>
      <c r="BQ150" s="229"/>
      <c r="BR150" s="77"/>
      <c r="BS150" s="112"/>
      <c r="BT150" s="112"/>
      <c r="BU150" s="113"/>
      <c r="BV150" s="125"/>
      <c r="BW150" s="126"/>
    </row>
    <row r="151" spans="1:75" s="84" customFormat="1" ht="12.75" customHeight="1" x14ac:dyDescent="0.2">
      <c r="A151" s="18">
        <v>10</v>
      </c>
      <c r="B151" s="259" t="s">
        <v>293</v>
      </c>
      <c r="C151" s="74">
        <v>11133</v>
      </c>
      <c r="D151" s="19" t="s">
        <v>1477</v>
      </c>
      <c r="E151" s="75" t="s">
        <v>1478</v>
      </c>
      <c r="F151" s="76"/>
      <c r="G151" s="115">
        <f t="shared" si="16"/>
        <v>0</v>
      </c>
      <c r="H151" s="220">
        <f t="shared" si="17"/>
        <v>66.666666666666657</v>
      </c>
      <c r="I151" s="115">
        <f t="shared" si="18"/>
        <v>1</v>
      </c>
      <c r="J151" s="115">
        <f t="shared" si="19"/>
        <v>4</v>
      </c>
      <c r="K151" s="247"/>
      <c r="L151" s="77"/>
      <c r="M151" s="112"/>
      <c r="N151" s="112"/>
      <c r="O151" s="113"/>
      <c r="P151" s="125"/>
      <c r="Q151" s="229"/>
      <c r="R151" s="77"/>
      <c r="S151" s="112"/>
      <c r="T151" s="112"/>
      <c r="U151" s="113"/>
      <c r="V151" s="124"/>
      <c r="W151" s="229"/>
      <c r="X151" s="77"/>
      <c r="Y151" s="112"/>
      <c r="Z151" s="112"/>
      <c r="AA151" s="112"/>
      <c r="AB151" s="113"/>
      <c r="AC151" s="124"/>
      <c r="AD151" s="229"/>
      <c r="AE151" s="77"/>
      <c r="AF151" s="112"/>
      <c r="AG151" s="112"/>
      <c r="AH151" s="113"/>
      <c r="AI151" s="124"/>
      <c r="AJ151" s="229"/>
      <c r="AK151" s="77"/>
      <c r="AL151" s="112"/>
      <c r="AM151" s="112"/>
      <c r="AN151" s="113"/>
      <c r="AO151" s="124"/>
      <c r="AP151" s="229"/>
      <c r="AQ151" s="77"/>
      <c r="AR151" s="274"/>
      <c r="AS151" s="274"/>
      <c r="AT151" s="112"/>
      <c r="AU151" s="113"/>
      <c r="AV151" s="124"/>
      <c r="AW151" s="229"/>
      <c r="AX151" s="77"/>
      <c r="AY151" s="112"/>
      <c r="AZ151" s="112"/>
      <c r="BA151" s="112"/>
      <c r="BB151" s="112"/>
      <c r="BC151" s="112"/>
      <c r="BD151" s="113"/>
      <c r="BE151" s="114"/>
      <c r="BF151" s="229"/>
      <c r="BG151" s="77" t="s">
        <v>293</v>
      </c>
      <c r="BH151" s="112">
        <v>6</v>
      </c>
      <c r="BI151" s="112" t="s">
        <v>24</v>
      </c>
      <c r="BJ151" s="112">
        <v>6</v>
      </c>
      <c r="BK151" s="113">
        <v>6</v>
      </c>
      <c r="BL151" s="114">
        <v>66.666666666666657</v>
      </c>
      <c r="BM151" s="229"/>
      <c r="BN151" s="77"/>
      <c r="BO151" s="113"/>
      <c r="BP151" s="114"/>
      <c r="BQ151" s="229"/>
      <c r="BR151" s="77"/>
      <c r="BS151" s="112"/>
      <c r="BT151" s="112"/>
      <c r="BU151" s="113"/>
      <c r="BV151" s="125"/>
      <c r="BW151" s="126"/>
    </row>
    <row r="152" spans="1:75" s="84" customFormat="1" ht="12.75" customHeight="1" x14ac:dyDescent="0.2">
      <c r="A152" s="18">
        <v>11</v>
      </c>
      <c r="B152" s="259" t="s">
        <v>293</v>
      </c>
      <c r="C152" s="74" t="s">
        <v>1605</v>
      </c>
      <c r="D152" s="19" t="s">
        <v>1606</v>
      </c>
      <c r="E152" s="75" t="s">
        <v>1607</v>
      </c>
      <c r="F152" s="76"/>
      <c r="G152" s="115">
        <f t="shared" si="16"/>
        <v>0</v>
      </c>
      <c r="H152" s="220">
        <f t="shared" si="17"/>
        <v>60</v>
      </c>
      <c r="I152" s="115">
        <f t="shared" si="18"/>
        <v>1</v>
      </c>
      <c r="J152" s="115">
        <f t="shared" si="19"/>
        <v>3</v>
      </c>
      <c r="K152" s="247"/>
      <c r="L152" s="77"/>
      <c r="M152" s="112"/>
      <c r="N152" s="112"/>
      <c r="O152" s="113"/>
      <c r="P152" s="125"/>
      <c r="Q152" s="229"/>
      <c r="R152" s="77"/>
      <c r="S152" s="112"/>
      <c r="T152" s="112"/>
      <c r="U152" s="113"/>
      <c r="V152" s="124"/>
      <c r="W152" s="229"/>
      <c r="X152" s="77"/>
      <c r="Y152" s="112"/>
      <c r="Z152" s="112"/>
      <c r="AA152" s="112"/>
      <c r="AB152" s="113"/>
      <c r="AC152" s="124"/>
      <c r="AD152" s="229"/>
      <c r="AE152" s="77"/>
      <c r="AF152" s="112"/>
      <c r="AG152" s="112"/>
      <c r="AH152" s="113"/>
      <c r="AI152" s="124"/>
      <c r="AJ152" s="229"/>
      <c r="AK152" s="77"/>
      <c r="AL152" s="112"/>
      <c r="AM152" s="112"/>
      <c r="AN152" s="113"/>
      <c r="AO152" s="124"/>
      <c r="AP152" s="229"/>
      <c r="AQ152" s="77"/>
      <c r="AR152" s="274"/>
      <c r="AS152" s="274"/>
      <c r="AT152" s="112"/>
      <c r="AU152" s="113"/>
      <c r="AV152" s="124"/>
      <c r="AW152" s="229"/>
      <c r="AX152" s="77"/>
      <c r="AY152" s="112"/>
      <c r="AZ152" s="112"/>
      <c r="BA152" s="112"/>
      <c r="BB152" s="112"/>
      <c r="BC152" s="112"/>
      <c r="BD152" s="113"/>
      <c r="BE152" s="114"/>
      <c r="BF152" s="229"/>
      <c r="BG152" s="77"/>
      <c r="BH152" s="112"/>
      <c r="BI152" s="112"/>
      <c r="BJ152" s="112"/>
      <c r="BK152" s="113"/>
      <c r="BL152" s="114"/>
      <c r="BM152" s="229"/>
      <c r="BN152" s="77"/>
      <c r="BO152" s="113"/>
      <c r="BP152" s="114"/>
      <c r="BQ152" s="229"/>
      <c r="BR152" s="77" t="s">
        <v>293</v>
      </c>
      <c r="BS152" s="112" t="s">
        <v>204</v>
      </c>
      <c r="BT152" s="112" t="s">
        <v>204</v>
      </c>
      <c r="BU152" s="113" t="s">
        <v>204</v>
      </c>
      <c r="BV152" s="125">
        <v>60</v>
      </c>
      <c r="BW152" s="126"/>
    </row>
    <row r="153" spans="1:75" s="84" customFormat="1" ht="12.75" customHeight="1" x14ac:dyDescent="0.2">
      <c r="A153" s="18">
        <v>12</v>
      </c>
      <c r="B153" s="259" t="s">
        <v>293</v>
      </c>
      <c r="C153" s="74" t="s">
        <v>999</v>
      </c>
      <c r="D153" s="19" t="s">
        <v>1225</v>
      </c>
      <c r="E153" s="75" t="s">
        <v>1226</v>
      </c>
      <c r="F153" s="76"/>
      <c r="G153" s="115">
        <f t="shared" si="16"/>
        <v>57.142857142857139</v>
      </c>
      <c r="H153" s="220">
        <f t="shared" si="17"/>
        <v>57.142857142857139</v>
      </c>
      <c r="I153" s="115">
        <f t="shared" si="18"/>
        <v>1</v>
      </c>
      <c r="J153" s="115">
        <f t="shared" si="19"/>
        <v>4</v>
      </c>
      <c r="K153" s="247"/>
      <c r="L153" s="77"/>
      <c r="M153" s="112"/>
      <c r="N153" s="112"/>
      <c r="O153" s="113"/>
      <c r="P153" s="125"/>
      <c r="Q153" s="229"/>
      <c r="R153" s="77"/>
      <c r="S153" s="112"/>
      <c r="T153" s="112"/>
      <c r="U153" s="113"/>
      <c r="V153" s="124"/>
      <c r="W153" s="229"/>
      <c r="X153" s="77" t="s">
        <v>293</v>
      </c>
      <c r="Y153" s="112" t="s">
        <v>24</v>
      </c>
      <c r="Z153" s="112">
        <v>7</v>
      </c>
      <c r="AA153" s="112" t="s">
        <v>24</v>
      </c>
      <c r="AB153" s="113" t="s">
        <v>24</v>
      </c>
      <c r="AC153" s="124">
        <v>57.142857142857139</v>
      </c>
      <c r="AD153" s="229"/>
      <c r="AE153" s="77"/>
      <c r="AF153" s="112"/>
      <c r="AG153" s="112"/>
      <c r="AH153" s="113"/>
      <c r="AI153" s="124"/>
      <c r="AJ153" s="229"/>
      <c r="AK153" s="77"/>
      <c r="AL153" s="112"/>
      <c r="AM153" s="112"/>
      <c r="AN153" s="113"/>
      <c r="AO153" s="124"/>
      <c r="AP153" s="229"/>
      <c r="AQ153" s="77"/>
      <c r="AR153" s="274"/>
      <c r="AS153" s="274"/>
      <c r="AT153" s="112"/>
      <c r="AU153" s="113"/>
      <c r="AV153" s="124"/>
      <c r="AW153" s="229"/>
      <c r="AX153" s="77"/>
      <c r="AY153" s="112"/>
      <c r="AZ153" s="112"/>
      <c r="BA153" s="112"/>
      <c r="BB153" s="112"/>
      <c r="BC153" s="112"/>
      <c r="BD153" s="113"/>
      <c r="BE153" s="114"/>
      <c r="BF153" s="229"/>
      <c r="BG153" s="77"/>
      <c r="BH153" s="112"/>
      <c r="BI153" s="112"/>
      <c r="BJ153" s="112"/>
      <c r="BK153" s="113"/>
      <c r="BL153" s="114"/>
      <c r="BM153" s="229"/>
      <c r="BN153" s="77"/>
      <c r="BO153" s="113"/>
      <c r="BP153" s="114"/>
      <c r="BQ153" s="229"/>
      <c r="BR153" s="77"/>
      <c r="BS153" s="112"/>
      <c r="BT153" s="112"/>
      <c r="BU153" s="113"/>
      <c r="BV153" s="125"/>
      <c r="BW153" s="126"/>
    </row>
    <row r="154" spans="1:75" s="84" customFormat="1" ht="12.75" customHeight="1" x14ac:dyDescent="0.2">
      <c r="A154" s="18"/>
      <c r="B154" s="74"/>
      <c r="C154" s="74"/>
      <c r="D154" s="19"/>
      <c r="E154" s="75"/>
      <c r="F154" s="76"/>
      <c r="G154" s="115"/>
      <c r="H154" s="220"/>
      <c r="I154" s="115"/>
      <c r="J154" s="115"/>
      <c r="K154" s="247"/>
      <c r="L154" s="77"/>
      <c r="M154" s="112"/>
      <c r="N154" s="112"/>
      <c r="O154" s="113"/>
      <c r="P154" s="125"/>
      <c r="Q154" s="229"/>
      <c r="R154" s="77"/>
      <c r="S154" s="112"/>
      <c r="T154" s="112"/>
      <c r="U154" s="113"/>
      <c r="V154" s="124"/>
      <c r="W154" s="229"/>
      <c r="X154" s="77"/>
      <c r="Y154" s="112"/>
      <c r="Z154" s="112"/>
      <c r="AA154" s="112"/>
      <c r="AB154" s="113"/>
      <c r="AC154" s="124"/>
      <c r="AD154" s="229"/>
      <c r="AE154" s="77"/>
      <c r="AF154" s="112"/>
      <c r="AG154" s="112"/>
      <c r="AH154" s="113"/>
      <c r="AI154" s="124"/>
      <c r="AJ154" s="229"/>
      <c r="AK154" s="77"/>
      <c r="AL154" s="112"/>
      <c r="AM154" s="112"/>
      <c r="AN154" s="113"/>
      <c r="AO154" s="124"/>
      <c r="AP154" s="229"/>
      <c r="AQ154" s="77"/>
      <c r="AR154" s="274"/>
      <c r="AS154" s="274"/>
      <c r="AT154" s="112"/>
      <c r="AU154" s="113"/>
      <c r="AV154" s="124"/>
      <c r="AW154" s="229"/>
      <c r="AX154" s="77"/>
      <c r="AY154" s="112"/>
      <c r="AZ154" s="112"/>
      <c r="BA154" s="112"/>
      <c r="BB154" s="112"/>
      <c r="BC154" s="112"/>
      <c r="BD154" s="113"/>
      <c r="BE154" s="114"/>
      <c r="BF154" s="229"/>
      <c r="BG154" s="77"/>
      <c r="BH154" s="112"/>
      <c r="BI154" s="112"/>
      <c r="BJ154" s="112"/>
      <c r="BK154" s="113"/>
      <c r="BL154" s="114"/>
      <c r="BM154" s="229"/>
      <c r="BN154" s="77"/>
      <c r="BO154" s="113"/>
      <c r="BP154" s="114"/>
      <c r="BQ154" s="229"/>
      <c r="BR154" s="77"/>
      <c r="BS154" s="112"/>
      <c r="BT154" s="112"/>
      <c r="BU154" s="113"/>
      <c r="BV154" s="125"/>
      <c r="BW154" s="126"/>
    </row>
    <row r="155" spans="1:75" s="127" customFormat="1" ht="5.0999999999999996" customHeight="1" x14ac:dyDescent="0.2">
      <c r="A155" s="18"/>
      <c r="B155" s="74"/>
      <c r="C155" s="74"/>
      <c r="D155" s="19"/>
      <c r="E155" s="75"/>
      <c r="F155" s="150"/>
      <c r="G155" s="151"/>
      <c r="H155" s="152"/>
      <c r="I155" s="153"/>
      <c r="J155" s="153"/>
      <c r="K155" s="154"/>
      <c r="L155" s="155"/>
      <c r="M155" s="156"/>
      <c r="N155" s="156"/>
      <c r="O155" s="157"/>
      <c r="P155" s="250"/>
      <c r="Q155" s="228"/>
      <c r="R155" s="155"/>
      <c r="S155" s="156"/>
      <c r="T155" s="156"/>
      <c r="U155" s="157"/>
      <c r="V155" s="159"/>
      <c r="W155" s="228"/>
      <c r="X155" s="155"/>
      <c r="Y155" s="156"/>
      <c r="Z155" s="156"/>
      <c r="AA155" s="156"/>
      <c r="AB155" s="157"/>
      <c r="AC155" s="159"/>
      <c r="AD155" s="228"/>
      <c r="AE155" s="155"/>
      <c r="AF155" s="156"/>
      <c r="AG155" s="156"/>
      <c r="AH155" s="157"/>
      <c r="AI155" s="159"/>
      <c r="AJ155" s="228"/>
      <c r="AK155" s="155"/>
      <c r="AL155" s="156"/>
      <c r="AM155" s="156"/>
      <c r="AN155" s="157"/>
      <c r="AO155" s="159"/>
      <c r="AP155" s="228"/>
      <c r="AQ155" s="155"/>
      <c r="AR155" s="270"/>
      <c r="AS155" s="270"/>
      <c r="AT155" s="156"/>
      <c r="AU155" s="157"/>
      <c r="AV155" s="159"/>
      <c r="AW155" s="228"/>
      <c r="AX155" s="155"/>
      <c r="AY155" s="156"/>
      <c r="AZ155" s="156"/>
      <c r="BA155" s="156"/>
      <c r="BB155" s="156"/>
      <c r="BC155" s="156"/>
      <c r="BD155" s="157"/>
      <c r="BE155" s="158"/>
      <c r="BF155" s="228"/>
      <c r="BG155" s="155"/>
      <c r="BH155" s="156"/>
      <c r="BI155" s="156"/>
      <c r="BJ155" s="156"/>
      <c r="BK155" s="157"/>
      <c r="BL155" s="158"/>
      <c r="BM155" s="228"/>
      <c r="BN155" s="155"/>
      <c r="BO155" s="157"/>
      <c r="BP155" s="158"/>
      <c r="BQ155" s="228"/>
      <c r="BR155" s="155"/>
      <c r="BS155" s="156"/>
      <c r="BT155" s="156"/>
      <c r="BU155" s="157"/>
      <c r="BV155" s="159"/>
      <c r="BW155" s="126"/>
    </row>
  </sheetData>
  <autoFilter ref="A6:BW154" xr:uid="{00000000-0009-0000-0000-000002000000}">
    <sortState xmlns:xlrd2="http://schemas.microsoft.com/office/spreadsheetml/2017/richdata2" ref="A7:BW154">
      <sortCondition ref="B6:B154"/>
    </sortState>
  </autoFilter>
  <sortState xmlns:xlrd2="http://schemas.microsoft.com/office/spreadsheetml/2017/richdata2" ref="A7:BW153">
    <sortCondition ref="D7:D153"/>
  </sortState>
  <mergeCells count="10">
    <mergeCell ref="L4:O4"/>
    <mergeCell ref="R4:U4"/>
    <mergeCell ref="BR4:BU4"/>
    <mergeCell ref="AK4:AN4"/>
    <mergeCell ref="AQ4:AU4"/>
    <mergeCell ref="BG4:BK4"/>
    <mergeCell ref="AE4:AH4"/>
    <mergeCell ref="AX4:BD4"/>
    <mergeCell ref="BN4:BO4"/>
    <mergeCell ref="X4:AB4"/>
  </mergeCells>
  <phoneticPr fontId="5" type="noConversion"/>
  <pageMargins left="0.15748031496062992" right="7.874015748031496E-2" top="0.55118110236220474" bottom="0.35433070866141736" header="0.23622047244094491" footer="0.19685039370078741"/>
  <pageSetup paperSize="9" scale="84" fitToHeight="0" orientation="landscape" r:id="rId1"/>
  <headerFooter alignWithMargins="0">
    <oddHeader>&amp;C&amp;18CLASSEMENT TROPHEE A.F.Y.T. MI-2024</oddHeader>
    <oddFooter>&amp;L&amp;D&amp;CBB: Big Boat        EA: Epoque Aurique    EM: Epoque Marconi   CM: Classique Marconi    IOR: Classic IOR</oddFooter>
  </headerFooter>
  <ignoredErrors>
    <ignoredError sqref="Y155:Z157 AT155:AX157 BK155:BW157 BE155:BI157 AB155:AQ15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387A-AE87-4728-98F3-D0DCABF4128C}">
  <dimension ref="A1:BC149"/>
  <sheetViews>
    <sheetView topLeftCell="A4" workbookViewId="0">
      <selection activeCell="BA14" sqref="BA14"/>
    </sheetView>
  </sheetViews>
  <sheetFormatPr baseColWidth="10" defaultColWidth="11.42578125" defaultRowHeight="12.75" x14ac:dyDescent="0.2"/>
  <cols>
    <col min="1" max="1" width="5.140625" style="78" customWidth="1"/>
    <col min="2" max="2" width="4.5703125" style="78" customWidth="1"/>
    <col min="3" max="3" width="9.28515625" style="78" hidden="1" customWidth="1"/>
    <col min="4" max="4" width="18.5703125" style="56" bestFit="1" customWidth="1"/>
    <col min="5" max="5" width="24.140625" style="56" bestFit="1" customWidth="1"/>
    <col min="6" max="6" width="0.42578125" style="79" customWidth="1"/>
    <col min="7" max="7" width="5.28515625" style="111" hidden="1" customWidth="1"/>
    <col min="8" max="8" width="5.42578125" style="79" bestFit="1" customWidth="1"/>
    <col min="9" max="9" width="4.7109375" style="67" bestFit="1" customWidth="1"/>
    <col min="10" max="10" width="4.7109375" style="68" bestFit="1" customWidth="1"/>
    <col min="11" max="11" width="1" style="68" customWidth="1"/>
    <col min="12" max="12" width="3.7109375" style="57" customWidth="1"/>
    <col min="13" max="13" width="4.7109375" style="57" customWidth="1"/>
    <col min="14" max="14" width="4.85546875" style="223" hidden="1" customWidth="1"/>
    <col min="15" max="15" width="0.7109375" style="222" customWidth="1"/>
    <col min="16" max="16" width="3.7109375" style="57" customWidth="1"/>
    <col min="17" max="17" width="4.140625" style="57" bestFit="1" customWidth="1"/>
    <col min="18" max="18" width="4.85546875" style="223" hidden="1" customWidth="1"/>
    <col min="19" max="19" width="0.7109375" style="222" customWidth="1"/>
    <col min="20" max="20" width="3.7109375" style="57" customWidth="1"/>
    <col min="21" max="21" width="4.140625" style="57" bestFit="1" customWidth="1"/>
    <col min="22" max="22" width="4.85546875" style="223" hidden="1" customWidth="1"/>
    <col min="23" max="23" width="0.7109375" style="222" customWidth="1"/>
    <col min="24" max="24" width="3.7109375" style="57" customWidth="1"/>
    <col min="25" max="25" width="4.140625" style="57" bestFit="1" customWidth="1"/>
    <col min="26" max="26" width="4.85546875" style="223" hidden="1" customWidth="1"/>
    <col min="27" max="27" width="0.7109375" style="222" customWidth="1"/>
    <col min="28" max="28" width="2.7109375" style="57" hidden="1" customWidth="1"/>
    <col min="29" max="29" width="2.28515625" style="57" hidden="1" customWidth="1"/>
    <col min="30" max="30" width="4.7109375" style="223" hidden="1" customWidth="1"/>
    <col min="31" max="31" width="3.28515625" style="222" hidden="1" customWidth="1"/>
    <col min="32" max="32" width="3.7109375" style="57" customWidth="1"/>
    <col min="33" max="33" width="4.140625" style="57" bestFit="1" customWidth="1"/>
    <col min="34" max="34" width="4.85546875" style="223" hidden="1" customWidth="1"/>
    <col min="35" max="35" width="0.7109375" style="222" customWidth="1"/>
    <col min="36" max="37" width="3.7109375" style="57" customWidth="1"/>
    <col min="38" max="38" width="4.85546875" style="223" hidden="1" customWidth="1"/>
    <col min="39" max="39" width="0.7109375" style="222" customWidth="1"/>
    <col min="40" max="41" width="3.7109375" style="57" customWidth="1"/>
    <col min="42" max="42" width="4.85546875" style="223" hidden="1" customWidth="1"/>
    <col min="43" max="43" width="0.7109375" style="222" customWidth="1"/>
    <col min="44" max="44" width="3.7109375" style="57" customWidth="1"/>
    <col min="45" max="45" width="4.28515625" style="57" customWidth="1"/>
    <col min="46" max="46" width="4.85546875" style="223" hidden="1" customWidth="1"/>
    <col min="47" max="47" width="0.7109375" style="222" customWidth="1"/>
    <col min="48" max="48" width="3.42578125" style="57" customWidth="1"/>
    <col min="49" max="49" width="4.140625" style="57" customWidth="1"/>
    <col min="50" max="50" width="4.85546875" style="223" hidden="1" customWidth="1"/>
    <col min="51" max="51" width="0.7109375" style="222" customWidth="1"/>
    <col min="52" max="52" width="3.7109375" style="57" bestFit="1" customWidth="1"/>
    <col min="53" max="53" width="4.28515625" style="57" bestFit="1" customWidth="1"/>
    <col min="54" max="54" width="4.85546875" style="30" hidden="1" customWidth="1"/>
    <col min="55" max="55" width="4.85546875" style="67" customWidth="1"/>
    <col min="56" max="16384" width="11.42578125" style="56"/>
  </cols>
  <sheetData>
    <row r="1" spans="1:55" ht="21" hidden="1" customHeight="1" x14ac:dyDescent="0.2">
      <c r="A1" s="89" t="s">
        <v>47</v>
      </c>
      <c r="B1" s="90"/>
      <c r="C1" s="90"/>
      <c r="D1" s="91"/>
      <c r="E1" s="91"/>
      <c r="F1" s="92"/>
      <c r="G1" s="144"/>
      <c r="H1" s="92"/>
      <c r="I1" s="93"/>
      <c r="J1" s="94"/>
      <c r="K1" s="94"/>
      <c r="L1" s="95"/>
      <c r="M1" s="95"/>
      <c r="N1" s="221"/>
      <c r="P1" s="95"/>
      <c r="Q1" s="95"/>
      <c r="R1" s="221"/>
      <c r="T1" s="95"/>
      <c r="U1" s="95"/>
      <c r="V1" s="221"/>
      <c r="X1" s="95"/>
      <c r="Y1" s="95"/>
      <c r="Z1" s="221"/>
      <c r="AF1" s="95"/>
      <c r="AG1" s="95"/>
      <c r="AH1" s="221"/>
      <c r="AJ1" s="58"/>
      <c r="AK1" s="224"/>
      <c r="AL1" s="221"/>
      <c r="AP1" s="221"/>
      <c r="AT1" s="221"/>
      <c r="AX1" s="221"/>
    </row>
    <row r="2" spans="1:55" ht="25.5" hidden="1" customHeight="1" x14ac:dyDescent="0.2">
      <c r="A2" s="96" t="s">
        <v>48</v>
      </c>
      <c r="B2" s="97"/>
      <c r="C2" s="97"/>
      <c r="D2" s="98"/>
      <c r="E2" s="98"/>
      <c r="F2" s="99"/>
      <c r="H2" s="99"/>
      <c r="AJ2" s="59"/>
      <c r="AK2" s="225"/>
      <c r="BA2" s="225"/>
    </row>
    <row r="3" spans="1:55" ht="22.5" hidden="1" customHeight="1" x14ac:dyDescent="0.2">
      <c r="A3" s="96" t="s">
        <v>49</v>
      </c>
      <c r="B3" s="97"/>
      <c r="C3" s="97"/>
      <c r="D3" s="98"/>
      <c r="E3" s="98"/>
      <c r="F3" s="99"/>
      <c r="H3" s="99"/>
      <c r="AJ3" s="59"/>
      <c r="AK3" s="225"/>
      <c r="BA3" s="225"/>
    </row>
    <row r="4" spans="1:55" s="53" customFormat="1" ht="15" customHeight="1" x14ac:dyDescent="0.2">
      <c r="A4" s="102"/>
      <c r="B4" s="67"/>
      <c r="C4" s="67"/>
      <c r="F4" s="100"/>
      <c r="G4" s="111"/>
      <c r="H4" s="100"/>
      <c r="I4" s="67"/>
      <c r="J4" s="69"/>
      <c r="K4" s="109"/>
      <c r="L4" s="337" t="s">
        <v>646</v>
      </c>
      <c r="M4" s="337"/>
      <c r="N4" s="223"/>
      <c r="O4" s="227"/>
      <c r="P4" s="338" t="s">
        <v>647</v>
      </c>
      <c r="Q4" s="340"/>
      <c r="R4" s="223"/>
      <c r="S4" s="227"/>
      <c r="T4" s="338" t="s">
        <v>648</v>
      </c>
      <c r="U4" s="340"/>
      <c r="V4" s="223"/>
      <c r="W4" s="227"/>
      <c r="X4" s="338" t="s">
        <v>649</v>
      </c>
      <c r="Y4" s="340"/>
      <c r="Z4" s="223"/>
      <c r="AA4" s="227"/>
      <c r="AB4" s="341" t="s">
        <v>133</v>
      </c>
      <c r="AC4" s="343"/>
      <c r="AD4" s="226"/>
      <c r="AE4" s="227"/>
      <c r="AF4" s="341" t="s">
        <v>650</v>
      </c>
      <c r="AG4" s="343"/>
      <c r="AH4" s="223"/>
      <c r="AI4" s="227"/>
      <c r="AJ4" s="341" t="s">
        <v>651</v>
      </c>
      <c r="AK4" s="343"/>
      <c r="AL4" s="223"/>
      <c r="AM4" s="227"/>
      <c r="AN4" s="338" t="s">
        <v>652</v>
      </c>
      <c r="AO4" s="340"/>
      <c r="AP4" s="226"/>
      <c r="AQ4" s="227"/>
      <c r="AR4" s="341" t="s">
        <v>653</v>
      </c>
      <c r="AS4" s="343"/>
      <c r="AT4" s="226"/>
      <c r="AU4" s="227"/>
      <c r="AV4" s="341" t="s">
        <v>654</v>
      </c>
      <c r="AW4" s="343"/>
      <c r="AX4" s="226"/>
      <c r="AY4" s="227"/>
      <c r="AZ4" s="341" t="s">
        <v>655</v>
      </c>
      <c r="BA4" s="343"/>
      <c r="BB4" s="70"/>
      <c r="BC4" s="85"/>
    </row>
    <row r="5" spans="1:55" s="22" customFormat="1" ht="58.5" customHeight="1" x14ac:dyDescent="0.2">
      <c r="A5" s="42" t="s">
        <v>258</v>
      </c>
      <c r="B5" s="42" t="s">
        <v>38</v>
      </c>
      <c r="C5" s="252" t="s">
        <v>20</v>
      </c>
      <c r="D5" s="252" t="s">
        <v>4</v>
      </c>
      <c r="E5" s="252" t="s">
        <v>22</v>
      </c>
      <c r="F5" s="253"/>
      <c r="G5" s="88" t="s">
        <v>61</v>
      </c>
      <c r="H5" s="88" t="s">
        <v>68</v>
      </c>
      <c r="I5" s="88" t="s">
        <v>79</v>
      </c>
      <c r="J5" s="88" t="s">
        <v>78</v>
      </c>
      <c r="K5" s="252"/>
      <c r="L5" s="43" t="s">
        <v>38</v>
      </c>
      <c r="M5" s="44" t="s">
        <v>645</v>
      </c>
      <c r="N5" s="44" t="s">
        <v>43</v>
      </c>
      <c r="O5" s="254"/>
      <c r="P5" s="43" t="s">
        <v>38</v>
      </c>
      <c r="Q5" s="44" t="s">
        <v>645</v>
      </c>
      <c r="R5" s="44" t="s">
        <v>43</v>
      </c>
      <c r="S5" s="254"/>
      <c r="T5" s="43" t="s">
        <v>38</v>
      </c>
      <c r="U5" s="44" t="s">
        <v>645</v>
      </c>
      <c r="V5" s="44" t="s">
        <v>43</v>
      </c>
      <c r="W5" s="254"/>
      <c r="X5" s="43" t="s">
        <v>38</v>
      </c>
      <c r="Y5" s="44" t="s">
        <v>645</v>
      </c>
      <c r="Z5" s="44" t="s">
        <v>43</v>
      </c>
      <c r="AA5" s="254"/>
      <c r="AB5" s="43" t="s">
        <v>38</v>
      </c>
      <c r="AC5" s="66" t="s">
        <v>40</v>
      </c>
      <c r="AD5" s="44" t="s">
        <v>43</v>
      </c>
      <c r="AE5" s="254"/>
      <c r="AF5" s="43" t="s">
        <v>38</v>
      </c>
      <c r="AG5" s="44" t="s">
        <v>645</v>
      </c>
      <c r="AH5" s="44" t="s">
        <v>43</v>
      </c>
      <c r="AI5" s="254"/>
      <c r="AJ5" s="43" t="s">
        <v>38</v>
      </c>
      <c r="AK5" s="44" t="s">
        <v>645</v>
      </c>
      <c r="AL5" s="44" t="s">
        <v>43</v>
      </c>
      <c r="AM5" s="254"/>
      <c r="AN5" s="43" t="s">
        <v>38</v>
      </c>
      <c r="AO5" s="44" t="s">
        <v>645</v>
      </c>
      <c r="AP5" s="44" t="s">
        <v>43</v>
      </c>
      <c r="AQ5" s="254"/>
      <c r="AR5" s="43" t="s">
        <v>38</v>
      </c>
      <c r="AS5" s="44" t="s">
        <v>645</v>
      </c>
      <c r="AT5" s="44" t="s">
        <v>43</v>
      </c>
      <c r="AU5" s="254"/>
      <c r="AV5" s="43" t="s">
        <v>38</v>
      </c>
      <c r="AW5" s="44" t="s">
        <v>645</v>
      </c>
      <c r="AX5" s="44" t="s">
        <v>43</v>
      </c>
      <c r="AY5" s="254"/>
      <c r="AZ5" s="43" t="s">
        <v>38</v>
      </c>
      <c r="BA5" s="44" t="s">
        <v>645</v>
      </c>
      <c r="BB5" s="44" t="s">
        <v>43</v>
      </c>
      <c r="BC5" s="255"/>
    </row>
    <row r="6" spans="1:55" ht="9" customHeight="1" x14ac:dyDescent="0.2">
      <c r="A6" s="32"/>
      <c r="B6" s="32"/>
      <c r="C6" s="55"/>
      <c r="D6" s="55"/>
      <c r="E6" s="55"/>
      <c r="F6" s="71"/>
      <c r="G6" s="116"/>
      <c r="H6" s="71"/>
      <c r="I6" s="72"/>
      <c r="J6" s="54"/>
      <c r="K6" s="54"/>
      <c r="L6" s="43"/>
      <c r="M6" s="44"/>
      <c r="N6" s="249"/>
      <c r="O6" s="73"/>
      <c r="P6" s="43"/>
      <c r="Q6" s="44"/>
      <c r="R6" s="251"/>
      <c r="S6" s="73"/>
      <c r="T6" s="43"/>
      <c r="U6" s="44"/>
      <c r="V6" s="251"/>
      <c r="W6" s="73"/>
      <c r="X6" s="43"/>
      <c r="Y6" s="44"/>
      <c r="Z6" s="251"/>
      <c r="AA6" s="73"/>
      <c r="AB6" s="43"/>
      <c r="AC6" s="44"/>
      <c r="AD6" s="31"/>
      <c r="AE6" s="73"/>
      <c r="AF6" s="43"/>
      <c r="AG6" s="44"/>
      <c r="AH6" s="251"/>
      <c r="AI6" s="73"/>
      <c r="AJ6" s="43"/>
      <c r="AK6" s="44"/>
      <c r="AL6" s="251"/>
      <c r="AM6" s="73"/>
      <c r="AN6" s="43"/>
      <c r="AO6" s="44"/>
      <c r="AP6" s="31"/>
      <c r="AQ6" s="73"/>
      <c r="AR6" s="43"/>
      <c r="AS6" s="44"/>
      <c r="AT6" s="31"/>
      <c r="AU6" s="73"/>
      <c r="AV6" s="43"/>
      <c r="AW6" s="44"/>
      <c r="AX6" s="31"/>
      <c r="AY6" s="73"/>
      <c r="AZ6" s="43"/>
      <c r="BA6" s="44"/>
      <c r="BB6" s="65"/>
      <c r="BC6" s="86"/>
    </row>
    <row r="7" spans="1:55" s="84" customFormat="1" ht="12.75" customHeight="1" x14ac:dyDescent="0.2">
      <c r="A7" s="18">
        <v>1</v>
      </c>
      <c r="B7" s="256" t="s">
        <v>349</v>
      </c>
      <c r="C7" s="74" t="s">
        <v>117</v>
      </c>
      <c r="D7" s="19" t="s">
        <v>114</v>
      </c>
      <c r="E7" s="75" t="s">
        <v>150</v>
      </c>
      <c r="F7" s="76"/>
      <c r="G7" s="115">
        <v>863.90143618001218</v>
      </c>
      <c r="H7" s="220">
        <v>1428.9529359632113</v>
      </c>
      <c r="I7" s="115">
        <v>5</v>
      </c>
      <c r="J7" s="115">
        <v>21</v>
      </c>
      <c r="K7" s="247"/>
      <c r="L7" s="77" t="s">
        <v>355</v>
      </c>
      <c r="M7" s="113">
        <v>2</v>
      </c>
      <c r="N7" s="125">
        <v>213.90143618001218</v>
      </c>
      <c r="O7" s="229"/>
      <c r="P7" s="77" t="s">
        <v>34</v>
      </c>
      <c r="Q7" s="113">
        <v>4</v>
      </c>
      <c r="R7" s="124">
        <v>245.15449934959719</v>
      </c>
      <c r="S7" s="229"/>
      <c r="T7" s="77" t="s">
        <v>174</v>
      </c>
      <c r="U7" s="113" t="s">
        <v>200</v>
      </c>
      <c r="V7" s="124">
        <v>404.84550065040281</v>
      </c>
      <c r="W7" s="229"/>
      <c r="X7" s="77"/>
      <c r="Y7" s="113"/>
      <c r="Z7" s="124"/>
      <c r="AA7" s="229"/>
      <c r="AB7" s="77"/>
      <c r="AC7" s="113"/>
      <c r="AD7" s="124"/>
      <c r="AE7" s="229"/>
      <c r="AF7" s="77"/>
      <c r="AG7" s="113"/>
      <c r="AH7" s="124"/>
      <c r="AI7" s="229"/>
      <c r="AJ7" s="77"/>
      <c r="AK7" s="113"/>
      <c r="AL7" s="124"/>
      <c r="AM7" s="229"/>
      <c r="AN7" s="77"/>
      <c r="AO7" s="113"/>
      <c r="AP7" s="114"/>
      <c r="AQ7" s="229"/>
      <c r="AR7" s="77" t="s">
        <v>349</v>
      </c>
      <c r="AS7" s="113" t="s">
        <v>202</v>
      </c>
      <c r="AT7" s="114">
        <v>254.84550065040281</v>
      </c>
      <c r="AU7" s="229"/>
      <c r="AV7" s="77"/>
      <c r="AW7" s="113"/>
      <c r="AX7" s="114"/>
      <c r="AY7" s="229"/>
      <c r="AZ7" s="77" t="s">
        <v>174</v>
      </c>
      <c r="BA7" s="113" t="s">
        <v>200</v>
      </c>
      <c r="BB7" s="125">
        <v>310.20599913279625</v>
      </c>
      <c r="BC7" s="126"/>
    </row>
    <row r="8" spans="1:55" s="84" customFormat="1" ht="12.75" customHeight="1" x14ac:dyDescent="0.2">
      <c r="A8" s="18">
        <v>2</v>
      </c>
      <c r="B8" s="256" t="s">
        <v>349</v>
      </c>
      <c r="C8" s="74">
        <v>1929</v>
      </c>
      <c r="D8" s="19" t="s">
        <v>253</v>
      </c>
      <c r="E8" s="75" t="s">
        <v>488</v>
      </c>
      <c r="F8" s="76"/>
      <c r="G8" s="115">
        <v>147.70599913279625</v>
      </c>
      <c r="H8" s="220">
        <v>613.26126193952143</v>
      </c>
      <c r="I8" s="115">
        <v>4</v>
      </c>
      <c r="J8" s="115">
        <v>15</v>
      </c>
      <c r="K8" s="247"/>
      <c r="L8" s="77" t="s">
        <v>355</v>
      </c>
      <c r="M8" s="113">
        <v>7</v>
      </c>
      <c r="N8" s="125">
        <v>72.705999132796236</v>
      </c>
      <c r="O8" s="229"/>
      <c r="P8" s="77"/>
      <c r="Q8" s="113"/>
      <c r="R8" s="124"/>
      <c r="S8" s="229"/>
      <c r="T8" s="77"/>
      <c r="U8" s="113"/>
      <c r="V8" s="124"/>
      <c r="W8" s="229"/>
      <c r="X8" s="77" t="s">
        <v>349</v>
      </c>
      <c r="Y8" s="113">
        <v>4</v>
      </c>
      <c r="Z8" s="124">
        <v>75</v>
      </c>
      <c r="AA8" s="229"/>
      <c r="AB8" s="77"/>
      <c r="AC8" s="113"/>
      <c r="AD8" s="124"/>
      <c r="AE8" s="229"/>
      <c r="AF8" s="77"/>
      <c r="AG8" s="113"/>
      <c r="AH8" s="124"/>
      <c r="AI8" s="229"/>
      <c r="AJ8" s="77"/>
      <c r="AK8" s="113"/>
      <c r="AL8" s="124"/>
      <c r="AM8" s="229"/>
      <c r="AN8" s="77"/>
      <c r="AO8" s="113"/>
      <c r="AP8" s="114"/>
      <c r="AQ8" s="229"/>
      <c r="AR8" s="77"/>
      <c r="AS8" s="113"/>
      <c r="AT8" s="114"/>
      <c r="AU8" s="229"/>
      <c r="AV8" s="77" t="s">
        <v>56</v>
      </c>
      <c r="AW8" s="113">
        <v>7</v>
      </c>
      <c r="AX8" s="114">
        <v>38.790556804586728</v>
      </c>
      <c r="AY8" s="229"/>
      <c r="AZ8" s="77" t="s">
        <v>416</v>
      </c>
      <c r="BA8" s="113" t="s">
        <v>200</v>
      </c>
      <c r="BB8" s="125">
        <v>426.7647060021385</v>
      </c>
      <c r="BC8" s="126"/>
    </row>
    <row r="9" spans="1:55" s="84" customFormat="1" ht="12.75" customHeight="1" x14ac:dyDescent="0.2">
      <c r="A9" s="18">
        <v>3</v>
      </c>
      <c r="B9" s="256" t="s">
        <v>349</v>
      </c>
      <c r="C9" s="74" t="s">
        <v>362</v>
      </c>
      <c r="D9" s="19" t="s">
        <v>363</v>
      </c>
      <c r="E9" s="75" t="s">
        <v>442</v>
      </c>
      <c r="F9" s="76"/>
      <c r="G9" s="115">
        <v>0</v>
      </c>
      <c r="H9" s="220">
        <v>537.28787452803374</v>
      </c>
      <c r="I9" s="115">
        <v>3</v>
      </c>
      <c r="J9" s="115">
        <v>15</v>
      </c>
      <c r="K9" s="247"/>
      <c r="L9" s="77"/>
      <c r="M9" s="113"/>
      <c r="N9" s="125"/>
      <c r="O9" s="229"/>
      <c r="P9" s="77"/>
      <c r="Q9" s="113"/>
      <c r="R9" s="124"/>
      <c r="S9" s="229"/>
      <c r="T9" s="77" t="s">
        <v>174</v>
      </c>
      <c r="U9" s="113">
        <v>4</v>
      </c>
      <c r="V9" s="124">
        <v>0</v>
      </c>
      <c r="W9" s="229"/>
      <c r="X9" s="77"/>
      <c r="Y9" s="113"/>
      <c r="Z9" s="124"/>
      <c r="AA9" s="229"/>
      <c r="AB9" s="77"/>
      <c r="AC9" s="113"/>
      <c r="AD9" s="124"/>
      <c r="AE9" s="229"/>
      <c r="AF9" s="77"/>
      <c r="AG9" s="113"/>
      <c r="AH9" s="124"/>
      <c r="AI9" s="229"/>
      <c r="AJ9" s="77"/>
      <c r="AK9" s="113"/>
      <c r="AL9" s="124"/>
      <c r="AM9" s="229"/>
      <c r="AN9" s="77"/>
      <c r="AO9" s="113"/>
      <c r="AP9" s="114"/>
      <c r="AQ9" s="229"/>
      <c r="AR9" s="77" t="s">
        <v>349</v>
      </c>
      <c r="AS9" s="113" t="s">
        <v>200</v>
      </c>
      <c r="AT9" s="114">
        <v>334.74250108400469</v>
      </c>
      <c r="AU9" s="229"/>
      <c r="AV9" s="77"/>
      <c r="AW9" s="113"/>
      <c r="AX9" s="114"/>
      <c r="AY9" s="229"/>
      <c r="AZ9" s="77" t="s">
        <v>174</v>
      </c>
      <c r="BA9" s="113" t="s">
        <v>202</v>
      </c>
      <c r="BB9" s="125">
        <v>202.54537344402905</v>
      </c>
      <c r="BC9" s="126"/>
    </row>
    <row r="10" spans="1:55" s="84" customFormat="1" ht="12.75" customHeight="1" x14ac:dyDescent="0.2">
      <c r="A10" s="18">
        <v>4</v>
      </c>
      <c r="B10" s="256" t="s">
        <v>349</v>
      </c>
      <c r="C10" s="74" t="s">
        <v>413</v>
      </c>
      <c r="D10" s="19" t="s">
        <v>209</v>
      </c>
      <c r="E10" s="75" t="s">
        <v>633</v>
      </c>
      <c r="F10" s="76"/>
      <c r="G10" s="115">
        <v>0</v>
      </c>
      <c r="H10" s="220">
        <v>448.4440650962041</v>
      </c>
      <c r="I10" s="115">
        <v>2</v>
      </c>
      <c r="J10" s="115">
        <v>12</v>
      </c>
      <c r="K10" s="247"/>
      <c r="L10" s="77"/>
      <c r="M10" s="113"/>
      <c r="N10" s="125"/>
      <c r="O10" s="229"/>
      <c r="P10" s="77"/>
      <c r="Q10" s="113"/>
      <c r="R10" s="124"/>
      <c r="S10" s="229"/>
      <c r="T10" s="77"/>
      <c r="U10" s="113"/>
      <c r="V10" s="124"/>
      <c r="W10" s="229"/>
      <c r="X10" s="77"/>
      <c r="Y10" s="113"/>
      <c r="Z10" s="124"/>
      <c r="AA10" s="229"/>
      <c r="AB10" s="77"/>
      <c r="AC10" s="113"/>
      <c r="AD10" s="124"/>
      <c r="AE10" s="229"/>
      <c r="AF10" s="77"/>
      <c r="AG10" s="113"/>
      <c r="AH10" s="124"/>
      <c r="AI10" s="229"/>
      <c r="AJ10" s="77"/>
      <c r="AK10" s="113"/>
      <c r="AL10" s="124"/>
      <c r="AM10" s="229"/>
      <c r="AN10" s="77"/>
      <c r="AO10" s="113"/>
      <c r="AP10" s="114"/>
      <c r="AQ10" s="229"/>
      <c r="AR10" s="77" t="s">
        <v>349</v>
      </c>
      <c r="AS10" s="113" t="s">
        <v>204</v>
      </c>
      <c r="AT10" s="114">
        <v>109.69100130080562</v>
      </c>
      <c r="AU10" s="229"/>
      <c r="AV10" s="77"/>
      <c r="AW10" s="113"/>
      <c r="AX10" s="114"/>
      <c r="AY10" s="229"/>
      <c r="AZ10" s="77" t="s">
        <v>416</v>
      </c>
      <c r="BA10" s="113" t="s">
        <v>201</v>
      </c>
      <c r="BB10" s="125">
        <v>338.75306379539848</v>
      </c>
      <c r="BC10" s="126"/>
    </row>
    <row r="11" spans="1:55" s="84" customFormat="1" ht="12.75" customHeight="1" x14ac:dyDescent="0.2">
      <c r="A11" s="18">
        <v>5</v>
      </c>
      <c r="B11" s="256" t="s">
        <v>349</v>
      </c>
      <c r="C11" s="74" t="s">
        <v>371</v>
      </c>
      <c r="D11" s="19" t="s">
        <v>252</v>
      </c>
      <c r="E11" s="75" t="s">
        <v>634</v>
      </c>
      <c r="F11" s="76"/>
      <c r="G11" s="115">
        <v>0</v>
      </c>
      <c r="H11" s="220">
        <v>248.94958096377417</v>
      </c>
      <c r="I11" s="115">
        <v>1</v>
      </c>
      <c r="J11" s="115">
        <v>9</v>
      </c>
      <c r="K11" s="247"/>
      <c r="L11" s="77"/>
      <c r="M11" s="113"/>
      <c r="N11" s="125"/>
      <c r="O11" s="229"/>
      <c r="P11" s="77"/>
      <c r="Q11" s="113"/>
      <c r="R11" s="124"/>
      <c r="S11" s="229"/>
      <c r="T11" s="77"/>
      <c r="U11" s="113"/>
      <c r="V11" s="124"/>
      <c r="W11" s="229"/>
      <c r="X11" s="77"/>
      <c r="Y11" s="113"/>
      <c r="Z11" s="124"/>
      <c r="AA11" s="229"/>
      <c r="AB11" s="77"/>
      <c r="AC11" s="113"/>
      <c r="AD11" s="124"/>
      <c r="AE11" s="229"/>
      <c r="AF11" s="77"/>
      <c r="AG11" s="113"/>
      <c r="AH11" s="124"/>
      <c r="AI11" s="229"/>
      <c r="AJ11" s="77"/>
      <c r="AK11" s="113"/>
      <c r="AL11" s="124"/>
      <c r="AM11" s="229"/>
      <c r="AN11" s="77"/>
      <c r="AO11" s="113"/>
      <c r="AP11" s="114"/>
      <c r="AQ11" s="229"/>
      <c r="AR11" s="77"/>
      <c r="AS11" s="113"/>
      <c r="AT11" s="114"/>
      <c r="AU11" s="229"/>
      <c r="AV11" s="77"/>
      <c r="AW11" s="113"/>
      <c r="AX11" s="114"/>
      <c r="AY11" s="229"/>
      <c r="AZ11" s="77" t="s">
        <v>416</v>
      </c>
      <c r="BA11" s="113" t="s">
        <v>202</v>
      </c>
      <c r="BB11" s="125">
        <v>248.94958096377417</v>
      </c>
      <c r="BC11" s="126"/>
    </row>
    <row r="12" spans="1:55" s="84" customFormat="1" ht="12.75" customHeight="1" x14ac:dyDescent="0.2">
      <c r="A12" s="18">
        <v>6</v>
      </c>
      <c r="B12" s="256" t="s">
        <v>349</v>
      </c>
      <c r="C12" s="74" t="s">
        <v>232</v>
      </c>
      <c r="D12" s="19" t="s">
        <v>134</v>
      </c>
      <c r="E12" s="75" t="s">
        <v>438</v>
      </c>
      <c r="F12" s="76"/>
      <c r="G12" s="115">
        <v>242.08187539523749</v>
      </c>
      <c r="H12" s="220">
        <v>242.08187539523749</v>
      </c>
      <c r="I12" s="115">
        <v>1</v>
      </c>
      <c r="J12" s="115">
        <v>9</v>
      </c>
      <c r="K12" s="247"/>
      <c r="L12" s="77"/>
      <c r="M12" s="113"/>
      <c r="N12" s="125"/>
      <c r="O12" s="229"/>
      <c r="P12" s="77"/>
      <c r="Q12" s="113"/>
      <c r="R12" s="124"/>
      <c r="S12" s="229"/>
      <c r="T12" s="77" t="s">
        <v>174</v>
      </c>
      <c r="U12" s="113" t="s">
        <v>202</v>
      </c>
      <c r="V12" s="124">
        <v>242.08187539523749</v>
      </c>
      <c r="W12" s="229"/>
      <c r="X12" s="77"/>
      <c r="Y12" s="113"/>
      <c r="Z12" s="124"/>
      <c r="AA12" s="229"/>
      <c r="AB12" s="77"/>
      <c r="AC12" s="113"/>
      <c r="AD12" s="124"/>
      <c r="AE12" s="229"/>
      <c r="AF12" s="77"/>
      <c r="AG12" s="113"/>
      <c r="AH12" s="124"/>
      <c r="AI12" s="229"/>
      <c r="AJ12" s="77"/>
      <c r="AK12" s="113"/>
      <c r="AL12" s="124"/>
      <c r="AM12" s="229"/>
      <c r="AN12" s="77"/>
      <c r="AO12" s="113"/>
      <c r="AP12" s="114"/>
      <c r="AQ12" s="229"/>
      <c r="AR12" s="77"/>
      <c r="AS12" s="113"/>
      <c r="AT12" s="114"/>
      <c r="AU12" s="229"/>
      <c r="AV12" s="77"/>
      <c r="AW12" s="113"/>
      <c r="AX12" s="114"/>
      <c r="AY12" s="229"/>
      <c r="AZ12" s="77"/>
      <c r="BA12" s="113"/>
      <c r="BB12" s="125"/>
      <c r="BC12" s="126"/>
    </row>
    <row r="13" spans="1:55" s="84" customFormat="1" ht="12.75" customHeight="1" x14ac:dyDescent="0.2">
      <c r="A13" s="18">
        <v>7</v>
      </c>
      <c r="B13" s="256" t="s">
        <v>349</v>
      </c>
      <c r="C13" s="74">
        <v>77</v>
      </c>
      <c r="D13" s="19" t="s">
        <v>486</v>
      </c>
      <c r="E13" s="75" t="s">
        <v>487</v>
      </c>
      <c r="F13" s="76"/>
      <c r="G13" s="115">
        <v>236.34993639681312</v>
      </c>
      <c r="H13" s="220">
        <v>236.34993639681312</v>
      </c>
      <c r="I13" s="115">
        <v>1</v>
      </c>
      <c r="J13" s="115">
        <v>9</v>
      </c>
      <c r="K13" s="247"/>
      <c r="L13" s="77"/>
      <c r="M13" s="113"/>
      <c r="N13" s="125"/>
      <c r="O13" s="229"/>
      <c r="P13" s="77"/>
      <c r="Q13" s="113"/>
      <c r="R13" s="124"/>
      <c r="S13" s="229"/>
      <c r="T13" s="77"/>
      <c r="U13" s="113"/>
      <c r="V13" s="124"/>
      <c r="W13" s="229"/>
      <c r="X13" s="77" t="s">
        <v>349</v>
      </c>
      <c r="Y13" s="113">
        <v>2</v>
      </c>
      <c r="Z13" s="124">
        <v>236.34993639681312</v>
      </c>
      <c r="AA13" s="229"/>
      <c r="AB13" s="77"/>
      <c r="AC13" s="113"/>
      <c r="AD13" s="124"/>
      <c r="AE13" s="229"/>
      <c r="AF13" s="77"/>
      <c r="AG13" s="113"/>
      <c r="AH13" s="124"/>
      <c r="AI13" s="229"/>
      <c r="AJ13" s="77"/>
      <c r="AK13" s="113"/>
      <c r="AL13" s="124"/>
      <c r="AM13" s="229"/>
      <c r="AN13" s="77"/>
      <c r="AO13" s="113"/>
      <c r="AP13" s="114"/>
      <c r="AQ13" s="229"/>
      <c r="AR13" s="77"/>
      <c r="AS13" s="113"/>
      <c r="AT13" s="114"/>
      <c r="AU13" s="229"/>
      <c r="AV13" s="77"/>
      <c r="AW13" s="113"/>
      <c r="AX13" s="114"/>
      <c r="AY13" s="229"/>
      <c r="AZ13" s="77"/>
      <c r="BA13" s="113"/>
      <c r="BB13" s="125"/>
      <c r="BC13" s="126"/>
    </row>
    <row r="14" spans="1:55" s="84" customFormat="1" ht="12.75" customHeight="1" x14ac:dyDescent="0.2">
      <c r="A14" s="18">
        <v>8</v>
      </c>
      <c r="B14" s="256" t="s">
        <v>349</v>
      </c>
      <c r="C14" s="74" t="s">
        <v>420</v>
      </c>
      <c r="D14" s="19" t="s">
        <v>151</v>
      </c>
      <c r="E14" s="75" t="s">
        <v>419</v>
      </c>
      <c r="F14" s="76"/>
      <c r="G14" s="115">
        <v>0</v>
      </c>
      <c r="H14" s="220">
        <v>209.28571491152775</v>
      </c>
      <c r="I14" s="115">
        <v>1</v>
      </c>
      <c r="J14" s="115">
        <v>9</v>
      </c>
      <c r="K14" s="247"/>
      <c r="L14" s="77"/>
      <c r="M14" s="113"/>
      <c r="N14" s="125"/>
      <c r="O14" s="229"/>
      <c r="P14" s="77"/>
      <c r="Q14" s="113"/>
      <c r="R14" s="124"/>
      <c r="S14" s="229"/>
      <c r="T14" s="77"/>
      <c r="U14" s="113"/>
      <c r="V14" s="124"/>
      <c r="W14" s="229"/>
      <c r="X14" s="77"/>
      <c r="Y14" s="113"/>
      <c r="Z14" s="124"/>
      <c r="AA14" s="229"/>
      <c r="AB14" s="77"/>
      <c r="AC14" s="113"/>
      <c r="AD14" s="124"/>
      <c r="AE14" s="229"/>
      <c r="AF14" s="77"/>
      <c r="AG14" s="113"/>
      <c r="AH14" s="124"/>
      <c r="AI14" s="229"/>
      <c r="AJ14" s="77"/>
      <c r="AK14" s="113"/>
      <c r="AL14" s="124"/>
      <c r="AM14" s="229"/>
      <c r="AN14" s="77"/>
      <c r="AO14" s="113"/>
      <c r="AP14" s="114"/>
      <c r="AQ14" s="229"/>
      <c r="AR14" s="77"/>
      <c r="AS14" s="113"/>
      <c r="AT14" s="114"/>
      <c r="AU14" s="229"/>
      <c r="AV14" s="77"/>
      <c r="AW14" s="113"/>
      <c r="AX14" s="114"/>
      <c r="AY14" s="229"/>
      <c r="AZ14" s="77" t="s">
        <v>416</v>
      </c>
      <c r="BA14" s="113" t="s">
        <v>203</v>
      </c>
      <c r="BB14" s="125">
        <v>209.28571491152775</v>
      </c>
      <c r="BC14" s="126"/>
    </row>
    <row r="15" spans="1:55" s="84" customFormat="1" ht="12.75" customHeight="1" x14ac:dyDescent="0.2">
      <c r="A15" s="18">
        <v>9</v>
      </c>
      <c r="B15" s="256" t="s">
        <v>349</v>
      </c>
      <c r="C15" s="74" t="s">
        <v>418</v>
      </c>
      <c r="D15" s="19" t="s">
        <v>87</v>
      </c>
      <c r="E15" s="75" t="s">
        <v>635</v>
      </c>
      <c r="F15" s="76"/>
      <c r="G15" s="115">
        <v>0</v>
      </c>
      <c r="H15" s="220">
        <v>83.580473862886151</v>
      </c>
      <c r="I15" s="115">
        <v>1</v>
      </c>
      <c r="J15" s="115">
        <v>9</v>
      </c>
      <c r="K15" s="247"/>
      <c r="L15" s="77"/>
      <c r="M15" s="113"/>
      <c r="N15" s="125"/>
      <c r="O15" s="229"/>
      <c r="P15" s="77"/>
      <c r="Q15" s="113"/>
      <c r="R15" s="124"/>
      <c r="S15" s="229"/>
      <c r="T15" s="77"/>
      <c r="U15" s="113"/>
      <c r="V15" s="124"/>
      <c r="W15" s="229"/>
      <c r="X15" s="77"/>
      <c r="Y15" s="113"/>
      <c r="Z15" s="124"/>
      <c r="AA15" s="229"/>
      <c r="AB15" s="77"/>
      <c r="AC15" s="113"/>
      <c r="AD15" s="124"/>
      <c r="AE15" s="229"/>
      <c r="AF15" s="77"/>
      <c r="AG15" s="113"/>
      <c r="AH15" s="124"/>
      <c r="AI15" s="229"/>
      <c r="AJ15" s="77"/>
      <c r="AK15" s="113"/>
      <c r="AL15" s="124"/>
      <c r="AM15" s="229"/>
      <c r="AN15" s="77"/>
      <c r="AO15" s="113"/>
      <c r="AP15" s="114"/>
      <c r="AQ15" s="229"/>
      <c r="AR15" s="77"/>
      <c r="AS15" s="113"/>
      <c r="AT15" s="114"/>
      <c r="AU15" s="229"/>
      <c r="AV15" s="77"/>
      <c r="AW15" s="113"/>
      <c r="AX15" s="114"/>
      <c r="AY15" s="229"/>
      <c r="AZ15" s="77" t="s">
        <v>416</v>
      </c>
      <c r="BA15" s="113" t="s">
        <v>204</v>
      </c>
      <c r="BB15" s="125">
        <v>83.580473862886151</v>
      </c>
      <c r="BC15" s="126"/>
    </row>
    <row r="16" spans="1:55" s="84" customFormat="1" ht="12.75" customHeight="1" x14ac:dyDescent="0.2">
      <c r="A16" s="18">
        <v>10</v>
      </c>
      <c r="B16" s="256" t="s">
        <v>349</v>
      </c>
      <c r="C16" s="74" t="s">
        <v>439</v>
      </c>
      <c r="D16" s="19" t="s">
        <v>440</v>
      </c>
      <c r="E16" s="75" t="s">
        <v>441</v>
      </c>
      <c r="F16" s="76"/>
      <c r="G16" s="115">
        <v>20</v>
      </c>
      <c r="H16" s="220">
        <v>20</v>
      </c>
      <c r="I16" s="115">
        <v>1</v>
      </c>
      <c r="J16" s="115">
        <v>9</v>
      </c>
      <c r="K16" s="247"/>
      <c r="L16" s="77"/>
      <c r="M16" s="113"/>
      <c r="N16" s="125"/>
      <c r="O16" s="229"/>
      <c r="P16" s="77"/>
      <c r="Q16" s="113"/>
      <c r="R16" s="124"/>
      <c r="S16" s="229"/>
      <c r="T16" s="77" t="s">
        <v>174</v>
      </c>
      <c r="U16" s="113">
        <v>4</v>
      </c>
      <c r="V16" s="124">
        <v>20</v>
      </c>
      <c r="W16" s="229"/>
      <c r="X16" s="77"/>
      <c r="Y16" s="113"/>
      <c r="Z16" s="124"/>
      <c r="AA16" s="229"/>
      <c r="AB16" s="77"/>
      <c r="AC16" s="113"/>
      <c r="AD16" s="124"/>
      <c r="AE16" s="229"/>
      <c r="AF16" s="77"/>
      <c r="AG16" s="113"/>
      <c r="AH16" s="124"/>
      <c r="AI16" s="229"/>
      <c r="AJ16" s="77"/>
      <c r="AK16" s="113"/>
      <c r="AL16" s="124"/>
      <c r="AM16" s="229"/>
      <c r="AN16" s="77"/>
      <c r="AO16" s="113"/>
      <c r="AP16" s="114"/>
      <c r="AQ16" s="229"/>
      <c r="AR16" s="77"/>
      <c r="AS16" s="113"/>
      <c r="AT16" s="114"/>
      <c r="AU16" s="229"/>
      <c r="AV16" s="77"/>
      <c r="AW16" s="113"/>
      <c r="AX16" s="114"/>
      <c r="AY16" s="229"/>
      <c r="AZ16" s="77"/>
      <c r="BA16" s="113"/>
      <c r="BB16" s="125"/>
      <c r="BC16" s="126"/>
    </row>
    <row r="17" spans="1:55" s="84" customFormat="1" ht="12.75" customHeight="1" x14ac:dyDescent="0.2">
      <c r="A17" s="18">
        <v>11</v>
      </c>
      <c r="B17" s="256" t="s">
        <v>349</v>
      </c>
      <c r="C17" s="74" t="s">
        <v>365</v>
      </c>
      <c r="D17" s="19" t="s">
        <v>251</v>
      </c>
      <c r="E17" s="75" t="s">
        <v>636</v>
      </c>
      <c r="F17" s="76"/>
      <c r="G17" s="115">
        <v>0</v>
      </c>
      <c r="H17" s="220">
        <v>14.285714285714285</v>
      </c>
      <c r="I17" s="115">
        <v>1</v>
      </c>
      <c r="J17" s="115">
        <v>9</v>
      </c>
      <c r="K17" s="247"/>
      <c r="L17" s="77"/>
      <c r="M17" s="113"/>
      <c r="N17" s="125"/>
      <c r="O17" s="229"/>
      <c r="P17" s="77"/>
      <c r="Q17" s="113"/>
      <c r="R17" s="124"/>
      <c r="S17" s="229"/>
      <c r="T17" s="77"/>
      <c r="U17" s="113"/>
      <c r="V17" s="124"/>
      <c r="W17" s="229"/>
      <c r="X17" s="77"/>
      <c r="Y17" s="113"/>
      <c r="Z17" s="124"/>
      <c r="AA17" s="229"/>
      <c r="AB17" s="77"/>
      <c r="AC17" s="113"/>
      <c r="AD17" s="124"/>
      <c r="AE17" s="229"/>
      <c r="AF17" s="77"/>
      <c r="AG17" s="113"/>
      <c r="AH17" s="124"/>
      <c r="AI17" s="229"/>
      <c r="AJ17" s="77"/>
      <c r="AK17" s="113"/>
      <c r="AL17" s="124"/>
      <c r="AM17" s="229"/>
      <c r="AN17" s="77"/>
      <c r="AO17" s="113"/>
      <c r="AP17" s="114"/>
      <c r="AQ17" s="229"/>
      <c r="AR17" s="77"/>
      <c r="AS17" s="113"/>
      <c r="AT17" s="114"/>
      <c r="AU17" s="229"/>
      <c r="AV17" s="77"/>
      <c r="AW17" s="113"/>
      <c r="AX17" s="114"/>
      <c r="AY17" s="229"/>
      <c r="AZ17" s="77" t="s">
        <v>416</v>
      </c>
      <c r="BA17" s="113">
        <v>6</v>
      </c>
      <c r="BB17" s="125">
        <v>14.285714285714285</v>
      </c>
      <c r="BC17" s="126"/>
    </row>
    <row r="18" spans="1:55" s="84" customFormat="1" ht="12.75" customHeight="1" x14ac:dyDescent="0.2">
      <c r="A18" s="18">
        <v>12</v>
      </c>
      <c r="B18" s="256" t="s">
        <v>349</v>
      </c>
      <c r="C18" s="74" t="s">
        <v>637</v>
      </c>
      <c r="D18" s="19" t="s">
        <v>421</v>
      </c>
      <c r="E18" s="75" t="s">
        <v>638</v>
      </c>
      <c r="F18" s="76"/>
      <c r="G18" s="115">
        <v>0</v>
      </c>
      <c r="H18" s="220">
        <v>14.285714285714285</v>
      </c>
      <c r="I18" s="115">
        <v>1</v>
      </c>
      <c r="J18" s="115">
        <v>9</v>
      </c>
      <c r="K18" s="247"/>
      <c r="L18" s="77"/>
      <c r="M18" s="113"/>
      <c r="N18" s="125"/>
      <c r="O18" s="229"/>
      <c r="P18" s="77"/>
      <c r="Q18" s="113"/>
      <c r="R18" s="124"/>
      <c r="S18" s="229"/>
      <c r="T18" s="77"/>
      <c r="U18" s="113"/>
      <c r="V18" s="124"/>
      <c r="W18" s="229"/>
      <c r="X18" s="77"/>
      <c r="Y18" s="113"/>
      <c r="Z18" s="124"/>
      <c r="AA18" s="229"/>
      <c r="AB18" s="77"/>
      <c r="AC18" s="113"/>
      <c r="AD18" s="124"/>
      <c r="AE18" s="229"/>
      <c r="AF18" s="77"/>
      <c r="AG18" s="113"/>
      <c r="AH18" s="124"/>
      <c r="AI18" s="229"/>
      <c r="AJ18" s="77"/>
      <c r="AK18" s="113"/>
      <c r="AL18" s="124"/>
      <c r="AM18" s="229"/>
      <c r="AN18" s="77"/>
      <c r="AO18" s="113"/>
      <c r="AP18" s="114"/>
      <c r="AQ18" s="229"/>
      <c r="AR18" s="77"/>
      <c r="AS18" s="113"/>
      <c r="AT18" s="114"/>
      <c r="AU18" s="229"/>
      <c r="AV18" s="77"/>
      <c r="AW18" s="113"/>
      <c r="AX18" s="114"/>
      <c r="AY18" s="229"/>
      <c r="AZ18" s="77" t="s">
        <v>416</v>
      </c>
      <c r="BA18" s="113">
        <v>7</v>
      </c>
      <c r="BB18" s="125">
        <v>14.285714285714285</v>
      </c>
      <c r="BC18" s="126"/>
    </row>
    <row r="19" spans="1:55" s="84" customFormat="1" ht="12.75" customHeight="1" x14ac:dyDescent="0.2">
      <c r="A19" s="18">
        <v>1</v>
      </c>
      <c r="B19" s="257" t="s">
        <v>36</v>
      </c>
      <c r="C19" s="74" t="s">
        <v>267</v>
      </c>
      <c r="D19" s="19" t="s">
        <v>282</v>
      </c>
      <c r="E19" s="75" t="s">
        <v>127</v>
      </c>
      <c r="F19" s="76"/>
      <c r="G19" s="115">
        <v>1208.610962912227</v>
      </c>
      <c r="H19" s="220">
        <v>1781.5988248833323</v>
      </c>
      <c r="I19" s="115">
        <v>7</v>
      </c>
      <c r="J19" s="115">
        <v>25</v>
      </c>
      <c r="K19" s="247"/>
      <c r="L19" s="77"/>
      <c r="M19" s="113"/>
      <c r="N19" s="125"/>
      <c r="O19" s="229"/>
      <c r="P19" s="77" t="s">
        <v>36</v>
      </c>
      <c r="Q19" s="113">
        <v>1</v>
      </c>
      <c r="R19" s="124">
        <v>262.75749891599531</v>
      </c>
      <c r="S19" s="229"/>
      <c r="T19" s="77" t="s">
        <v>60</v>
      </c>
      <c r="U19" s="113" t="s">
        <v>201</v>
      </c>
      <c r="V19" s="124">
        <v>364.64854373296822</v>
      </c>
      <c r="W19" s="229"/>
      <c r="X19" s="77" t="s">
        <v>36</v>
      </c>
      <c r="Y19" s="113" t="s">
        <v>201</v>
      </c>
      <c r="Z19" s="124">
        <v>411.5830714039821</v>
      </c>
      <c r="AA19" s="229"/>
      <c r="AB19" s="77"/>
      <c r="AC19" s="113"/>
      <c r="AD19" s="124"/>
      <c r="AE19" s="229"/>
      <c r="AF19" s="77" t="s">
        <v>36</v>
      </c>
      <c r="AG19" s="113">
        <v>6</v>
      </c>
      <c r="AH19" s="124">
        <v>169.62184885928139</v>
      </c>
      <c r="AI19" s="229"/>
      <c r="AJ19" s="77"/>
      <c r="AK19" s="113"/>
      <c r="AL19" s="124"/>
      <c r="AM19" s="229"/>
      <c r="AN19" s="77"/>
      <c r="AO19" s="113"/>
      <c r="AP19" s="114"/>
      <c r="AQ19" s="229"/>
      <c r="AR19" s="77" t="s">
        <v>36</v>
      </c>
      <c r="AS19" s="113" t="s">
        <v>202</v>
      </c>
      <c r="AT19" s="114">
        <v>211.57358943956152</v>
      </c>
      <c r="AU19" s="229"/>
      <c r="AV19" s="77" t="s">
        <v>60</v>
      </c>
      <c r="AW19" s="113">
        <v>3</v>
      </c>
      <c r="AX19" s="114">
        <v>89.827410693301147</v>
      </c>
      <c r="AY19" s="229"/>
      <c r="AZ19" s="77" t="s">
        <v>60</v>
      </c>
      <c r="BA19" s="113" t="s">
        <v>203</v>
      </c>
      <c r="BB19" s="125">
        <v>271.58686183824267</v>
      </c>
      <c r="BC19" s="126"/>
    </row>
    <row r="20" spans="1:55" s="84" customFormat="1" ht="12.75" customHeight="1" x14ac:dyDescent="0.2">
      <c r="A20" s="18">
        <v>2</v>
      </c>
      <c r="B20" s="257" t="s">
        <v>36</v>
      </c>
      <c r="C20" s="74" t="s">
        <v>221</v>
      </c>
      <c r="D20" s="19" t="s">
        <v>82</v>
      </c>
      <c r="E20" s="75" t="s">
        <v>152</v>
      </c>
      <c r="F20" s="76"/>
      <c r="G20" s="115">
        <v>909.00111119175506</v>
      </c>
      <c r="H20" s="220">
        <v>1772.8837236786367</v>
      </c>
      <c r="I20" s="115">
        <v>6</v>
      </c>
      <c r="J20" s="115">
        <v>21</v>
      </c>
      <c r="K20" s="247"/>
      <c r="L20" s="77" t="s">
        <v>108</v>
      </c>
      <c r="M20" s="113">
        <v>1</v>
      </c>
      <c r="N20" s="125">
        <v>277.81512503836439</v>
      </c>
      <c r="O20" s="229"/>
      <c r="P20" s="77"/>
      <c r="Q20" s="113"/>
      <c r="R20" s="124"/>
      <c r="S20" s="229"/>
      <c r="T20" s="77" t="s">
        <v>59</v>
      </c>
      <c r="U20" s="113" t="s">
        <v>202</v>
      </c>
      <c r="V20" s="124">
        <v>314.75741409900581</v>
      </c>
      <c r="W20" s="229"/>
      <c r="X20" s="77"/>
      <c r="Y20" s="113"/>
      <c r="Z20" s="124"/>
      <c r="AA20" s="229"/>
      <c r="AB20" s="77"/>
      <c r="AC20" s="113"/>
      <c r="AD20" s="124"/>
      <c r="AE20" s="229"/>
      <c r="AF20" s="77" t="s">
        <v>36</v>
      </c>
      <c r="AG20" s="113">
        <v>2</v>
      </c>
      <c r="AH20" s="124">
        <v>316.42857205438492</v>
      </c>
      <c r="AI20" s="229"/>
      <c r="AJ20" s="77"/>
      <c r="AK20" s="113"/>
      <c r="AL20" s="124"/>
      <c r="AM20" s="229"/>
      <c r="AN20" s="77"/>
      <c r="AO20" s="113"/>
      <c r="AP20" s="114"/>
      <c r="AQ20" s="229"/>
      <c r="AR20" s="77" t="s">
        <v>36</v>
      </c>
      <c r="AS20" s="113" t="s">
        <v>201</v>
      </c>
      <c r="AT20" s="114">
        <v>368.09027786431182</v>
      </c>
      <c r="AU20" s="229"/>
      <c r="AV20" s="77" t="s">
        <v>60</v>
      </c>
      <c r="AW20" s="113">
        <v>1</v>
      </c>
      <c r="AX20" s="114">
        <v>142.25490200071283</v>
      </c>
      <c r="AY20" s="229"/>
      <c r="AZ20" s="77" t="s">
        <v>60</v>
      </c>
      <c r="BA20" s="113" t="s">
        <v>201</v>
      </c>
      <c r="BB20" s="125">
        <v>353.53743262185708</v>
      </c>
      <c r="BC20" s="126"/>
    </row>
    <row r="21" spans="1:55" s="84" customFormat="1" ht="12.75" customHeight="1" x14ac:dyDescent="0.2">
      <c r="A21" s="18">
        <v>3</v>
      </c>
      <c r="B21" s="257" t="s">
        <v>36</v>
      </c>
      <c r="C21" s="74" t="s">
        <v>234</v>
      </c>
      <c r="D21" s="19" t="s">
        <v>97</v>
      </c>
      <c r="E21" s="75" t="s">
        <v>130</v>
      </c>
      <c r="F21" s="76"/>
      <c r="G21" s="115">
        <v>811.83808617669979</v>
      </c>
      <c r="H21" s="220">
        <v>1563.5543527822931</v>
      </c>
      <c r="I21" s="115">
        <v>6</v>
      </c>
      <c r="J21" s="115">
        <v>22</v>
      </c>
      <c r="K21" s="247"/>
      <c r="L21" s="77" t="s">
        <v>108</v>
      </c>
      <c r="M21" s="113">
        <v>4</v>
      </c>
      <c r="N21" s="125">
        <v>117.60912590556812</v>
      </c>
      <c r="O21" s="229"/>
      <c r="P21" s="77"/>
      <c r="Q21" s="113"/>
      <c r="R21" s="124"/>
      <c r="S21" s="229"/>
      <c r="T21" s="77" t="s">
        <v>60</v>
      </c>
      <c r="U21" s="113" t="s">
        <v>203</v>
      </c>
      <c r="V21" s="124">
        <v>270.18542565823043</v>
      </c>
      <c r="W21" s="229"/>
      <c r="X21" s="77" t="s">
        <v>349</v>
      </c>
      <c r="Y21" s="113">
        <v>3</v>
      </c>
      <c r="Z21" s="124">
        <v>202.54537344402905</v>
      </c>
      <c r="AA21" s="229"/>
      <c r="AB21" s="77"/>
      <c r="AC21" s="113"/>
      <c r="AD21" s="124"/>
      <c r="AE21" s="229"/>
      <c r="AF21" s="77"/>
      <c r="AG21" s="113"/>
      <c r="AH21" s="124"/>
      <c r="AI21" s="229"/>
      <c r="AJ21" s="77" t="s">
        <v>334</v>
      </c>
      <c r="AK21" s="113" t="s">
        <v>357</v>
      </c>
      <c r="AL21" s="124">
        <v>221.49816116887214</v>
      </c>
      <c r="AM21" s="229"/>
      <c r="AN21" s="77"/>
      <c r="AO21" s="113"/>
      <c r="AP21" s="114"/>
      <c r="AQ21" s="229"/>
      <c r="AR21" s="77" t="s">
        <v>549</v>
      </c>
      <c r="AS21" s="113" t="s">
        <v>201</v>
      </c>
      <c r="AT21" s="114">
        <v>334.74250108400469</v>
      </c>
      <c r="AU21" s="229"/>
      <c r="AV21" s="77"/>
      <c r="AW21" s="113"/>
      <c r="AX21" s="114"/>
      <c r="AY21" s="229"/>
      <c r="AZ21" s="77" t="s">
        <v>60</v>
      </c>
      <c r="BA21" s="113" t="s">
        <v>200</v>
      </c>
      <c r="BB21" s="125">
        <v>416.97376552158858</v>
      </c>
      <c r="BC21" s="126"/>
    </row>
    <row r="22" spans="1:55" s="84" customFormat="1" ht="12.75" customHeight="1" x14ac:dyDescent="0.2">
      <c r="A22" s="18">
        <v>4</v>
      </c>
      <c r="B22" s="257" t="s">
        <v>36</v>
      </c>
      <c r="C22" s="74" t="s">
        <v>211</v>
      </c>
      <c r="D22" s="19" t="s">
        <v>212</v>
      </c>
      <c r="E22" s="75" t="s">
        <v>213</v>
      </c>
      <c r="F22" s="76"/>
      <c r="G22" s="115">
        <v>881.7913423253051</v>
      </c>
      <c r="H22" s="220">
        <v>1279.2188342585303</v>
      </c>
      <c r="I22" s="115">
        <v>3</v>
      </c>
      <c r="J22" s="115">
        <v>15</v>
      </c>
      <c r="K22" s="247"/>
      <c r="L22" s="77"/>
      <c r="M22" s="113"/>
      <c r="N22" s="125"/>
      <c r="O22" s="229"/>
      <c r="P22" s="77"/>
      <c r="Q22" s="113"/>
      <c r="R22" s="124"/>
      <c r="S22" s="229"/>
      <c r="T22" s="77" t="s">
        <v>59</v>
      </c>
      <c r="U22" s="113" t="s">
        <v>200</v>
      </c>
      <c r="V22" s="124">
        <v>432.06649389962558</v>
      </c>
      <c r="W22" s="229"/>
      <c r="X22" s="77" t="s">
        <v>36</v>
      </c>
      <c r="Y22" s="113" t="s">
        <v>200</v>
      </c>
      <c r="Z22" s="124">
        <v>449.72484842567945</v>
      </c>
      <c r="AA22" s="229"/>
      <c r="AB22" s="77"/>
      <c r="AC22" s="113"/>
      <c r="AD22" s="124"/>
      <c r="AE22" s="229"/>
      <c r="AF22" s="77"/>
      <c r="AG22" s="113"/>
      <c r="AH22" s="124"/>
      <c r="AI22" s="229"/>
      <c r="AJ22" s="77"/>
      <c r="AK22" s="113"/>
      <c r="AL22" s="124"/>
      <c r="AM22" s="229"/>
      <c r="AN22" s="77"/>
      <c r="AO22" s="113"/>
      <c r="AP22" s="114"/>
      <c r="AQ22" s="229"/>
      <c r="AR22" s="77" t="s">
        <v>36</v>
      </c>
      <c r="AS22" s="113" t="s">
        <v>200</v>
      </c>
      <c r="AT22" s="114">
        <v>397.42749193322516</v>
      </c>
      <c r="AU22" s="229"/>
      <c r="AV22" s="77"/>
      <c r="AW22" s="113"/>
      <c r="AX22" s="114"/>
      <c r="AY22" s="229"/>
      <c r="AZ22" s="77"/>
      <c r="BA22" s="113"/>
      <c r="BB22" s="125"/>
      <c r="BC22" s="126"/>
    </row>
    <row r="23" spans="1:55" s="84" customFormat="1" ht="12.75" customHeight="1" x14ac:dyDescent="0.2">
      <c r="A23" s="18">
        <v>5</v>
      </c>
      <c r="B23" s="257" t="s">
        <v>36</v>
      </c>
      <c r="C23" s="74" t="s">
        <v>268</v>
      </c>
      <c r="D23" s="19" t="s">
        <v>400</v>
      </c>
      <c r="E23" s="75" t="s">
        <v>401</v>
      </c>
      <c r="F23" s="76"/>
      <c r="G23" s="115">
        <v>85.889344466001802</v>
      </c>
      <c r="H23" s="220">
        <v>745.78444505533116</v>
      </c>
      <c r="I23" s="115">
        <v>4</v>
      </c>
      <c r="J23" s="115">
        <v>17</v>
      </c>
      <c r="K23" s="247"/>
      <c r="L23" s="77" t="s">
        <v>108</v>
      </c>
      <c r="M23" s="113">
        <v>6</v>
      </c>
      <c r="N23" s="125">
        <v>0</v>
      </c>
      <c r="O23" s="229"/>
      <c r="P23" s="77"/>
      <c r="Q23" s="113"/>
      <c r="R23" s="124"/>
      <c r="S23" s="229"/>
      <c r="T23" s="77" t="s">
        <v>59</v>
      </c>
      <c r="U23" s="113" t="s">
        <v>223</v>
      </c>
      <c r="V23" s="124">
        <v>85.889344466001802</v>
      </c>
      <c r="W23" s="229"/>
      <c r="X23" s="77"/>
      <c r="Y23" s="113"/>
      <c r="Z23" s="124"/>
      <c r="AA23" s="229"/>
      <c r="AB23" s="77"/>
      <c r="AC23" s="113"/>
      <c r="AD23" s="124"/>
      <c r="AE23" s="229"/>
      <c r="AF23" s="77"/>
      <c r="AG23" s="113"/>
      <c r="AH23" s="124"/>
      <c r="AI23" s="229"/>
      <c r="AJ23" s="77"/>
      <c r="AK23" s="113"/>
      <c r="AL23" s="124"/>
      <c r="AM23" s="229"/>
      <c r="AN23" s="77"/>
      <c r="AO23" s="113"/>
      <c r="AP23" s="114"/>
      <c r="AQ23" s="229"/>
      <c r="AR23" s="77" t="s">
        <v>549</v>
      </c>
      <c r="AS23" s="113" t="s">
        <v>200</v>
      </c>
      <c r="AT23" s="114">
        <v>369.79400086720375</v>
      </c>
      <c r="AU23" s="229"/>
      <c r="AV23" s="77"/>
      <c r="AW23" s="113"/>
      <c r="AX23" s="114"/>
      <c r="AY23" s="229"/>
      <c r="AZ23" s="77" t="s">
        <v>60</v>
      </c>
      <c r="BA23" s="113" t="s">
        <v>202</v>
      </c>
      <c r="BB23" s="125">
        <v>290.10109972212564</v>
      </c>
      <c r="BC23" s="126"/>
    </row>
    <row r="24" spans="1:55" s="84" customFormat="1" ht="12.75" customHeight="1" x14ac:dyDescent="0.2">
      <c r="A24" s="18">
        <v>6</v>
      </c>
      <c r="B24" s="257" t="s">
        <v>36</v>
      </c>
      <c r="C24" s="74" t="s">
        <v>140</v>
      </c>
      <c r="D24" s="19" t="s">
        <v>98</v>
      </c>
      <c r="E24" s="75" t="s">
        <v>235</v>
      </c>
      <c r="F24" s="76"/>
      <c r="G24" s="115">
        <v>547.60862760598889</v>
      </c>
      <c r="H24" s="220">
        <v>737.76312758139954</v>
      </c>
      <c r="I24" s="115">
        <v>3</v>
      </c>
      <c r="J24" s="115">
        <v>15</v>
      </c>
      <c r="K24" s="247"/>
      <c r="L24" s="77"/>
      <c r="M24" s="113"/>
      <c r="N24" s="125"/>
      <c r="O24" s="229"/>
      <c r="P24" s="77"/>
      <c r="Q24" s="113"/>
      <c r="R24" s="124"/>
      <c r="S24" s="229"/>
      <c r="T24" s="77" t="s">
        <v>59</v>
      </c>
      <c r="U24" s="113" t="s">
        <v>204</v>
      </c>
      <c r="V24" s="124">
        <v>242.27249303242183</v>
      </c>
      <c r="W24" s="229"/>
      <c r="X24" s="77" t="s">
        <v>36</v>
      </c>
      <c r="Y24" s="113" t="s">
        <v>203</v>
      </c>
      <c r="Z24" s="124">
        <v>305.33613457356705</v>
      </c>
      <c r="AA24" s="229"/>
      <c r="AB24" s="77"/>
      <c r="AC24" s="113"/>
      <c r="AD24" s="124"/>
      <c r="AE24" s="229"/>
      <c r="AF24" s="77"/>
      <c r="AG24" s="113"/>
      <c r="AH24" s="124"/>
      <c r="AI24" s="229"/>
      <c r="AJ24" s="77"/>
      <c r="AK24" s="113"/>
      <c r="AL24" s="124"/>
      <c r="AM24" s="229"/>
      <c r="AN24" s="77"/>
      <c r="AO24" s="113"/>
      <c r="AP24" s="114"/>
      <c r="AQ24" s="229"/>
      <c r="AR24" s="77" t="s">
        <v>36</v>
      </c>
      <c r="AS24" s="113" t="s">
        <v>204</v>
      </c>
      <c r="AT24" s="114">
        <v>190.15449997541066</v>
      </c>
      <c r="AU24" s="229"/>
      <c r="AV24" s="77"/>
      <c r="AW24" s="113"/>
      <c r="AX24" s="114"/>
      <c r="AY24" s="229"/>
      <c r="AZ24" s="77"/>
      <c r="BA24" s="113"/>
      <c r="BB24" s="125"/>
      <c r="BC24" s="126"/>
    </row>
    <row r="25" spans="1:55" s="84" customFormat="1" ht="12.75" customHeight="1" x14ac:dyDescent="0.2">
      <c r="A25" s="18">
        <v>7</v>
      </c>
      <c r="B25" s="257" t="s">
        <v>36</v>
      </c>
      <c r="C25" s="74" t="s">
        <v>283</v>
      </c>
      <c r="D25" s="19" t="s">
        <v>169</v>
      </c>
      <c r="E25" s="75" t="s">
        <v>170</v>
      </c>
      <c r="F25" s="76"/>
      <c r="G25" s="115">
        <v>712.92016713502812</v>
      </c>
      <c r="H25" s="220">
        <v>712.92016713502812</v>
      </c>
      <c r="I25" s="115">
        <v>3</v>
      </c>
      <c r="J25" s="115">
        <v>15</v>
      </c>
      <c r="K25" s="247"/>
      <c r="L25" s="77"/>
      <c r="M25" s="113"/>
      <c r="N25" s="125"/>
      <c r="O25" s="229"/>
      <c r="P25" s="77" t="s">
        <v>36</v>
      </c>
      <c r="Q25" s="113">
        <v>2</v>
      </c>
      <c r="R25" s="124">
        <v>222.70599913279625</v>
      </c>
      <c r="S25" s="229"/>
      <c r="T25" s="77" t="s">
        <v>60</v>
      </c>
      <c r="U25" s="113" t="s">
        <v>202</v>
      </c>
      <c r="V25" s="124">
        <v>278.64057856267038</v>
      </c>
      <c r="W25" s="229"/>
      <c r="X25" s="77"/>
      <c r="Y25" s="113"/>
      <c r="Z25" s="124"/>
      <c r="AA25" s="229"/>
      <c r="AB25" s="77"/>
      <c r="AC25" s="113"/>
      <c r="AD25" s="124"/>
      <c r="AE25" s="229"/>
      <c r="AF25" s="77" t="s">
        <v>36</v>
      </c>
      <c r="AG25" s="113">
        <v>3</v>
      </c>
      <c r="AH25" s="124">
        <v>211.57358943956152</v>
      </c>
      <c r="AI25" s="229"/>
      <c r="AJ25" s="77"/>
      <c r="AK25" s="113"/>
      <c r="AL25" s="124"/>
      <c r="AM25" s="229"/>
      <c r="AN25" s="77"/>
      <c r="AO25" s="113"/>
      <c r="AP25" s="114"/>
      <c r="AQ25" s="229"/>
      <c r="AR25" s="77"/>
      <c r="AS25" s="113"/>
      <c r="AT25" s="114"/>
      <c r="AU25" s="229"/>
      <c r="AV25" s="77"/>
      <c r="AW25" s="113"/>
      <c r="AX25" s="114"/>
      <c r="AY25" s="229"/>
      <c r="AZ25" s="77"/>
      <c r="BA25" s="113"/>
      <c r="BB25" s="125"/>
      <c r="BC25" s="126"/>
    </row>
    <row r="26" spans="1:55" s="84" customFormat="1" ht="12.75" customHeight="1" x14ac:dyDescent="0.2">
      <c r="A26" s="18">
        <v>8</v>
      </c>
      <c r="B26" s="257" t="s">
        <v>36</v>
      </c>
      <c r="C26" s="74" t="s">
        <v>512</v>
      </c>
      <c r="D26" s="19" t="s">
        <v>313</v>
      </c>
      <c r="E26" s="75" t="s">
        <v>535</v>
      </c>
      <c r="F26" s="76"/>
      <c r="G26" s="115">
        <v>668.61796874951483</v>
      </c>
      <c r="H26" s="220">
        <v>668.61796874951483</v>
      </c>
      <c r="I26" s="115">
        <v>3</v>
      </c>
      <c r="J26" s="115">
        <v>14</v>
      </c>
      <c r="K26" s="247"/>
      <c r="L26" s="77" t="s">
        <v>108</v>
      </c>
      <c r="M26" s="113">
        <v>3</v>
      </c>
      <c r="N26" s="125">
        <v>163.43633289973144</v>
      </c>
      <c r="O26" s="229"/>
      <c r="P26" s="77"/>
      <c r="Q26" s="113"/>
      <c r="R26" s="124"/>
      <c r="S26" s="229"/>
      <c r="T26" s="77"/>
      <c r="U26" s="113"/>
      <c r="V26" s="124"/>
      <c r="W26" s="229"/>
      <c r="X26" s="77" t="s">
        <v>36</v>
      </c>
      <c r="Y26" s="113" t="s">
        <v>202</v>
      </c>
      <c r="Z26" s="124">
        <v>316.42857205438492</v>
      </c>
      <c r="AA26" s="229"/>
      <c r="AB26" s="77"/>
      <c r="AC26" s="113"/>
      <c r="AD26" s="124"/>
      <c r="AE26" s="229"/>
      <c r="AF26" s="77" t="s">
        <v>36</v>
      </c>
      <c r="AG26" s="113">
        <v>4</v>
      </c>
      <c r="AH26" s="124">
        <v>188.75306379539848</v>
      </c>
      <c r="AI26" s="229"/>
      <c r="AJ26" s="77"/>
      <c r="AK26" s="113"/>
      <c r="AL26" s="124"/>
      <c r="AM26" s="229"/>
      <c r="AN26" s="77"/>
      <c r="AO26" s="113"/>
      <c r="AP26" s="114"/>
      <c r="AQ26" s="229"/>
      <c r="AR26" s="77"/>
      <c r="AS26" s="113"/>
      <c r="AT26" s="114"/>
      <c r="AU26" s="229"/>
      <c r="AV26" s="77"/>
      <c r="AW26" s="113"/>
      <c r="AX26" s="114"/>
      <c r="AY26" s="229"/>
      <c r="AZ26" s="77"/>
      <c r="BA26" s="113"/>
      <c r="BB26" s="125"/>
      <c r="BC26" s="126"/>
    </row>
    <row r="27" spans="1:55" s="84" customFormat="1" ht="12.75" customHeight="1" x14ac:dyDescent="0.2">
      <c r="A27" s="18">
        <v>9</v>
      </c>
      <c r="B27" s="257" t="s">
        <v>36</v>
      </c>
      <c r="C27" s="74">
        <v>4331</v>
      </c>
      <c r="D27" s="19" t="s">
        <v>263</v>
      </c>
      <c r="E27" s="75" t="s">
        <v>255</v>
      </c>
      <c r="F27" s="76"/>
      <c r="G27" s="115">
        <v>657.51516855453178</v>
      </c>
      <c r="H27" s="220">
        <v>657.51516855453178</v>
      </c>
      <c r="I27" s="115">
        <v>2</v>
      </c>
      <c r="J27" s="115">
        <v>11</v>
      </c>
      <c r="K27" s="247"/>
      <c r="L27" s="77" t="s">
        <v>108</v>
      </c>
      <c r="M27" s="113">
        <v>2</v>
      </c>
      <c r="N27" s="125">
        <v>214.37879213863295</v>
      </c>
      <c r="O27" s="229"/>
      <c r="P27" s="77"/>
      <c r="Q27" s="113"/>
      <c r="R27" s="124"/>
      <c r="S27" s="229"/>
      <c r="T27" s="77" t="s">
        <v>60</v>
      </c>
      <c r="U27" s="113" t="s">
        <v>200</v>
      </c>
      <c r="V27" s="124">
        <v>443.13637641589878</v>
      </c>
      <c r="W27" s="229"/>
      <c r="X27" s="77"/>
      <c r="Y27" s="113"/>
      <c r="Z27" s="124"/>
      <c r="AA27" s="229"/>
      <c r="AB27" s="77"/>
      <c r="AC27" s="113"/>
      <c r="AD27" s="124"/>
      <c r="AE27" s="229"/>
      <c r="AF27" s="77"/>
      <c r="AG27" s="113"/>
      <c r="AH27" s="124"/>
      <c r="AI27" s="229"/>
      <c r="AJ27" s="77"/>
      <c r="AK27" s="113"/>
      <c r="AL27" s="124"/>
      <c r="AM27" s="229"/>
      <c r="AN27" s="77"/>
      <c r="AO27" s="113"/>
      <c r="AP27" s="114"/>
      <c r="AQ27" s="229"/>
      <c r="AR27" s="77"/>
      <c r="AS27" s="113"/>
      <c r="AT27" s="114"/>
      <c r="AU27" s="229"/>
      <c r="AV27" s="77"/>
      <c r="AW27" s="113"/>
      <c r="AX27" s="114"/>
      <c r="AY27" s="229"/>
      <c r="AZ27" s="77"/>
      <c r="BA27" s="113"/>
      <c r="BB27" s="125"/>
      <c r="BC27" s="126"/>
    </row>
    <row r="28" spans="1:55" s="84" customFormat="1" ht="12.75" customHeight="1" x14ac:dyDescent="0.2">
      <c r="A28" s="18">
        <v>10</v>
      </c>
      <c r="B28" s="257" t="s">
        <v>36</v>
      </c>
      <c r="C28" s="74" t="s">
        <v>195</v>
      </c>
      <c r="D28" s="19" t="s">
        <v>81</v>
      </c>
      <c r="E28" s="75" t="s">
        <v>321</v>
      </c>
      <c r="F28" s="76"/>
      <c r="G28" s="115">
        <v>383.03788704198115</v>
      </c>
      <c r="H28" s="220">
        <v>557.85508264715895</v>
      </c>
      <c r="I28" s="115">
        <v>4</v>
      </c>
      <c r="J28" s="115">
        <v>17</v>
      </c>
      <c r="K28" s="247"/>
      <c r="L28" s="77"/>
      <c r="M28" s="113"/>
      <c r="N28" s="125"/>
      <c r="O28" s="229"/>
      <c r="P28" s="77" t="s">
        <v>36</v>
      </c>
      <c r="Q28" s="113">
        <v>7</v>
      </c>
      <c r="R28" s="124">
        <v>85.205999132796236</v>
      </c>
      <c r="S28" s="229"/>
      <c r="T28" s="77"/>
      <c r="U28" s="113"/>
      <c r="V28" s="124"/>
      <c r="W28" s="229"/>
      <c r="X28" s="77" t="s">
        <v>36</v>
      </c>
      <c r="Y28" s="113" t="s">
        <v>206</v>
      </c>
      <c r="Z28" s="124">
        <v>201.73492932068626</v>
      </c>
      <c r="AA28" s="229"/>
      <c r="AB28" s="77"/>
      <c r="AC28" s="113"/>
      <c r="AD28" s="124"/>
      <c r="AE28" s="229"/>
      <c r="AF28" s="77"/>
      <c r="AG28" s="113"/>
      <c r="AH28" s="124"/>
      <c r="AI28" s="229"/>
      <c r="AJ28" s="77" t="s">
        <v>334</v>
      </c>
      <c r="AK28" s="113" t="s">
        <v>62</v>
      </c>
      <c r="AL28" s="124">
        <v>96.096958588498637</v>
      </c>
      <c r="AM28" s="229"/>
      <c r="AN28" s="77"/>
      <c r="AO28" s="113"/>
      <c r="AP28" s="114"/>
      <c r="AQ28" s="229"/>
      <c r="AR28" s="77"/>
      <c r="AS28" s="113"/>
      <c r="AT28" s="114"/>
      <c r="AU28" s="229"/>
      <c r="AV28" s="77"/>
      <c r="AW28" s="113"/>
      <c r="AX28" s="114"/>
      <c r="AY28" s="229"/>
      <c r="AZ28" s="77" t="s">
        <v>60</v>
      </c>
      <c r="BA28" s="113" t="s">
        <v>204</v>
      </c>
      <c r="BB28" s="125">
        <v>174.81719560517786</v>
      </c>
      <c r="BC28" s="126"/>
    </row>
    <row r="29" spans="1:55" s="84" customFormat="1" ht="12.75" customHeight="1" x14ac:dyDescent="0.2">
      <c r="A29" s="18">
        <v>11</v>
      </c>
      <c r="B29" s="257" t="s">
        <v>36</v>
      </c>
      <c r="C29" s="74" t="s">
        <v>198</v>
      </c>
      <c r="D29" s="19" t="s">
        <v>105</v>
      </c>
      <c r="E29" s="75" t="s">
        <v>399</v>
      </c>
      <c r="F29" s="76"/>
      <c r="G29" s="115">
        <v>452.07662302780699</v>
      </c>
      <c r="H29" s="220">
        <v>529.65773663698042</v>
      </c>
      <c r="I29" s="115">
        <v>3</v>
      </c>
      <c r="J29" s="115">
        <v>15</v>
      </c>
      <c r="K29" s="247"/>
      <c r="L29" s="77"/>
      <c r="M29" s="113"/>
      <c r="N29" s="125"/>
      <c r="O29" s="229"/>
      <c r="P29" s="77" t="s">
        <v>36</v>
      </c>
      <c r="Q29" s="113">
        <v>3</v>
      </c>
      <c r="R29" s="124">
        <v>213.90143618001218</v>
      </c>
      <c r="S29" s="229"/>
      <c r="T29" s="77"/>
      <c r="U29" s="113"/>
      <c r="V29" s="124"/>
      <c r="W29" s="229"/>
      <c r="X29" s="77" t="s">
        <v>36</v>
      </c>
      <c r="Y29" s="113" t="s">
        <v>205</v>
      </c>
      <c r="Z29" s="124">
        <v>238.17518684779481</v>
      </c>
      <c r="AA29" s="229"/>
      <c r="AB29" s="77"/>
      <c r="AC29" s="113"/>
      <c r="AD29" s="124"/>
      <c r="AE29" s="229"/>
      <c r="AF29" s="77"/>
      <c r="AG29" s="113"/>
      <c r="AH29" s="124"/>
      <c r="AI29" s="229"/>
      <c r="AJ29" s="77"/>
      <c r="AK29" s="113"/>
      <c r="AL29" s="124"/>
      <c r="AM29" s="229"/>
      <c r="AN29" s="77"/>
      <c r="AO29" s="113"/>
      <c r="AP29" s="114"/>
      <c r="AQ29" s="229"/>
      <c r="AR29" s="77"/>
      <c r="AS29" s="113"/>
      <c r="AT29" s="114"/>
      <c r="AU29" s="229"/>
      <c r="AV29" s="77"/>
      <c r="AW29" s="113"/>
      <c r="AX29" s="114"/>
      <c r="AY29" s="229"/>
      <c r="AZ29" s="77" t="s">
        <v>60</v>
      </c>
      <c r="BA29" s="113" t="s">
        <v>206</v>
      </c>
      <c r="BB29" s="125">
        <v>77.581113609173457</v>
      </c>
      <c r="BC29" s="126"/>
    </row>
    <row r="30" spans="1:55" s="84" customFormat="1" ht="12.75" customHeight="1" x14ac:dyDescent="0.2">
      <c r="A30" s="18">
        <v>12</v>
      </c>
      <c r="B30" s="257" t="s">
        <v>36</v>
      </c>
      <c r="C30" s="74" t="s">
        <v>490</v>
      </c>
      <c r="D30" s="19" t="s">
        <v>472</v>
      </c>
      <c r="E30" s="75" t="s">
        <v>491</v>
      </c>
      <c r="F30" s="76"/>
      <c r="G30" s="115">
        <v>239.14157394837306</v>
      </c>
      <c r="H30" s="220">
        <v>497.18939732094339</v>
      </c>
      <c r="I30" s="115">
        <v>4</v>
      </c>
      <c r="J30" s="115">
        <v>15</v>
      </c>
      <c r="K30" s="247"/>
      <c r="L30" s="77" t="s">
        <v>108</v>
      </c>
      <c r="M30" s="113">
        <v>5</v>
      </c>
      <c r="N30" s="125">
        <v>37.29239563571457</v>
      </c>
      <c r="O30" s="229"/>
      <c r="P30" s="77"/>
      <c r="Q30" s="113"/>
      <c r="R30" s="124"/>
      <c r="S30" s="229"/>
      <c r="T30" s="77"/>
      <c r="U30" s="113"/>
      <c r="V30" s="124"/>
      <c r="W30" s="229"/>
      <c r="X30" s="77" t="s">
        <v>36</v>
      </c>
      <c r="Y30" s="113" t="s">
        <v>222</v>
      </c>
      <c r="Z30" s="124">
        <v>201.84917831265849</v>
      </c>
      <c r="AA30" s="229"/>
      <c r="AB30" s="77"/>
      <c r="AC30" s="113"/>
      <c r="AD30" s="124"/>
      <c r="AE30" s="229"/>
      <c r="AF30" s="77"/>
      <c r="AG30" s="113"/>
      <c r="AH30" s="124"/>
      <c r="AI30" s="229"/>
      <c r="AJ30" s="77"/>
      <c r="AK30" s="113"/>
      <c r="AL30" s="124"/>
      <c r="AM30" s="229"/>
      <c r="AN30" s="77"/>
      <c r="AO30" s="113"/>
      <c r="AP30" s="114"/>
      <c r="AQ30" s="229"/>
      <c r="AR30" s="77" t="s">
        <v>36</v>
      </c>
      <c r="AS30" s="113" t="s">
        <v>203</v>
      </c>
      <c r="AT30" s="114">
        <v>207.88427873151556</v>
      </c>
      <c r="AU30" s="229"/>
      <c r="AV30" s="77" t="s">
        <v>60</v>
      </c>
      <c r="AW30" s="113">
        <v>5</v>
      </c>
      <c r="AX30" s="114">
        <v>50.163544641054756</v>
      </c>
      <c r="AY30" s="229"/>
      <c r="AZ30" s="77"/>
      <c r="BA30" s="113"/>
      <c r="BB30" s="125"/>
      <c r="BC30" s="126"/>
    </row>
    <row r="31" spans="1:55" s="84" customFormat="1" ht="12.75" customHeight="1" x14ac:dyDescent="0.2">
      <c r="A31" s="18">
        <v>13</v>
      </c>
      <c r="B31" s="257" t="s">
        <v>36</v>
      </c>
      <c r="C31" s="74" t="s">
        <v>509</v>
      </c>
      <c r="D31" s="19" t="s">
        <v>510</v>
      </c>
      <c r="E31" s="75" t="s">
        <v>529</v>
      </c>
      <c r="F31" s="76"/>
      <c r="G31" s="115">
        <v>368.09027786431182</v>
      </c>
      <c r="H31" s="220">
        <v>368.09027786431182</v>
      </c>
      <c r="I31" s="115">
        <v>1</v>
      </c>
      <c r="J31" s="115">
        <v>9</v>
      </c>
      <c r="K31" s="247"/>
      <c r="L31" s="77"/>
      <c r="M31" s="113"/>
      <c r="N31" s="125"/>
      <c r="O31" s="229"/>
      <c r="P31" s="77"/>
      <c r="Q31" s="113"/>
      <c r="R31" s="124"/>
      <c r="S31" s="229"/>
      <c r="T31" s="77"/>
      <c r="U31" s="113"/>
      <c r="V31" s="124"/>
      <c r="W31" s="229"/>
      <c r="X31" s="77"/>
      <c r="Y31" s="113"/>
      <c r="Z31" s="124"/>
      <c r="AA31" s="229"/>
      <c r="AB31" s="77"/>
      <c r="AC31" s="113"/>
      <c r="AD31" s="124"/>
      <c r="AE31" s="229"/>
      <c r="AF31" s="77" t="s">
        <v>36</v>
      </c>
      <c r="AG31" s="113">
        <v>1</v>
      </c>
      <c r="AH31" s="124">
        <v>368.09027786431182</v>
      </c>
      <c r="AI31" s="229"/>
      <c r="AJ31" s="77"/>
      <c r="AK31" s="113"/>
      <c r="AL31" s="124"/>
      <c r="AM31" s="229"/>
      <c r="AN31" s="77"/>
      <c r="AO31" s="113"/>
      <c r="AP31" s="114"/>
      <c r="AQ31" s="229"/>
      <c r="AR31" s="77"/>
      <c r="AS31" s="113"/>
      <c r="AT31" s="114"/>
      <c r="AU31" s="229"/>
      <c r="AV31" s="77"/>
      <c r="AW31" s="113"/>
      <c r="AX31" s="114"/>
      <c r="AY31" s="229"/>
      <c r="AZ31" s="77"/>
      <c r="BA31" s="113"/>
      <c r="BB31" s="125"/>
      <c r="BC31" s="126"/>
    </row>
    <row r="32" spans="1:55" s="84" customFormat="1" ht="12.75" customHeight="1" x14ac:dyDescent="0.2">
      <c r="A32" s="18">
        <v>14</v>
      </c>
      <c r="B32" s="257" t="s">
        <v>36</v>
      </c>
      <c r="C32" s="74" t="s">
        <v>300</v>
      </c>
      <c r="D32" s="19" t="s">
        <v>301</v>
      </c>
      <c r="E32" s="75" t="s">
        <v>302</v>
      </c>
      <c r="F32" s="76"/>
      <c r="G32" s="115">
        <v>350.54835818639208</v>
      </c>
      <c r="H32" s="220">
        <v>350.54835818639208</v>
      </c>
      <c r="I32" s="115">
        <v>1</v>
      </c>
      <c r="J32" s="115">
        <v>9</v>
      </c>
      <c r="K32" s="247"/>
      <c r="L32" s="77"/>
      <c r="M32" s="113"/>
      <c r="N32" s="125"/>
      <c r="O32" s="229"/>
      <c r="P32" s="77"/>
      <c r="Q32" s="113"/>
      <c r="R32" s="124"/>
      <c r="S32" s="229"/>
      <c r="T32" s="77" t="s">
        <v>59</v>
      </c>
      <c r="U32" s="113" t="s">
        <v>201</v>
      </c>
      <c r="V32" s="124">
        <v>350.54835818639208</v>
      </c>
      <c r="W32" s="229"/>
      <c r="X32" s="77"/>
      <c r="Y32" s="113"/>
      <c r="Z32" s="124"/>
      <c r="AA32" s="229"/>
      <c r="AB32" s="77"/>
      <c r="AC32" s="113"/>
      <c r="AD32" s="124"/>
      <c r="AE32" s="229"/>
      <c r="AF32" s="77"/>
      <c r="AG32" s="113"/>
      <c r="AH32" s="124"/>
      <c r="AI32" s="229"/>
      <c r="AJ32" s="77"/>
      <c r="AK32" s="113"/>
      <c r="AL32" s="124"/>
      <c r="AM32" s="229"/>
      <c r="AN32" s="77"/>
      <c r="AO32" s="113"/>
      <c r="AP32" s="114"/>
      <c r="AQ32" s="229"/>
      <c r="AR32" s="77"/>
      <c r="AS32" s="113"/>
      <c r="AT32" s="114"/>
      <c r="AU32" s="229"/>
      <c r="AV32" s="77"/>
      <c r="AW32" s="113"/>
      <c r="AX32" s="114"/>
      <c r="AY32" s="229"/>
      <c r="AZ32" s="77"/>
      <c r="BA32" s="113"/>
      <c r="BB32" s="125"/>
      <c r="BC32" s="126"/>
    </row>
    <row r="33" spans="1:55" s="84" customFormat="1" ht="12.75" customHeight="1" x14ac:dyDescent="0.2">
      <c r="A33" s="18">
        <v>15</v>
      </c>
      <c r="B33" s="257" t="s">
        <v>36</v>
      </c>
      <c r="C33" s="74" t="s">
        <v>394</v>
      </c>
      <c r="D33" s="19" t="s">
        <v>236</v>
      </c>
      <c r="E33" s="75" t="s">
        <v>443</v>
      </c>
      <c r="F33" s="76"/>
      <c r="G33" s="115">
        <v>299.4195681776817</v>
      </c>
      <c r="H33" s="220">
        <v>299.4195681776817</v>
      </c>
      <c r="I33" s="115">
        <v>1</v>
      </c>
      <c r="J33" s="115">
        <v>9</v>
      </c>
      <c r="K33" s="247"/>
      <c r="L33" s="77"/>
      <c r="M33" s="113"/>
      <c r="N33" s="125"/>
      <c r="O33" s="229"/>
      <c r="P33" s="77"/>
      <c r="Q33" s="113"/>
      <c r="R33" s="124"/>
      <c r="S33" s="229"/>
      <c r="T33" s="77" t="s">
        <v>59</v>
      </c>
      <c r="U33" s="113" t="s">
        <v>203</v>
      </c>
      <c r="V33" s="124">
        <v>299.4195681776817</v>
      </c>
      <c r="W33" s="229"/>
      <c r="X33" s="77"/>
      <c r="Y33" s="113"/>
      <c r="Z33" s="124"/>
      <c r="AA33" s="229"/>
      <c r="AB33" s="77"/>
      <c r="AC33" s="113"/>
      <c r="AD33" s="124"/>
      <c r="AE33" s="229"/>
      <c r="AF33" s="77"/>
      <c r="AG33" s="113"/>
      <c r="AH33" s="124"/>
      <c r="AI33" s="229"/>
      <c r="AJ33" s="77"/>
      <c r="AK33" s="113"/>
      <c r="AL33" s="124"/>
      <c r="AM33" s="229"/>
      <c r="AN33" s="77"/>
      <c r="AO33" s="113"/>
      <c r="AP33" s="114"/>
      <c r="AQ33" s="229"/>
      <c r="AR33" s="77"/>
      <c r="AS33" s="113"/>
      <c r="AT33" s="114"/>
      <c r="AU33" s="229"/>
      <c r="AV33" s="77"/>
      <c r="AW33" s="113"/>
      <c r="AX33" s="114"/>
      <c r="AY33" s="229"/>
      <c r="AZ33" s="77"/>
      <c r="BA33" s="113"/>
      <c r="BB33" s="125"/>
      <c r="BC33" s="126"/>
    </row>
    <row r="34" spans="1:55" s="84" customFormat="1" ht="12.75" customHeight="1" x14ac:dyDescent="0.2">
      <c r="A34" s="18">
        <v>16</v>
      </c>
      <c r="B34" s="257" t="s">
        <v>36</v>
      </c>
      <c r="C34" s="74" t="s">
        <v>335</v>
      </c>
      <c r="D34" s="19" t="s">
        <v>344</v>
      </c>
      <c r="E34" s="75" t="s">
        <v>536</v>
      </c>
      <c r="F34" s="76"/>
      <c r="G34" s="115">
        <v>98.384833116532377</v>
      </c>
      <c r="H34" s="220">
        <v>279.44896555212529</v>
      </c>
      <c r="I34" s="115">
        <v>2</v>
      </c>
      <c r="J34" s="115">
        <v>11</v>
      </c>
      <c r="K34" s="247"/>
      <c r="L34" s="77"/>
      <c r="M34" s="113"/>
      <c r="N34" s="125"/>
      <c r="O34" s="229"/>
      <c r="P34" s="77"/>
      <c r="Q34" s="113"/>
      <c r="R34" s="124"/>
      <c r="S34" s="229"/>
      <c r="T34" s="77"/>
      <c r="U34" s="113"/>
      <c r="V34" s="124"/>
      <c r="W34" s="229"/>
      <c r="X34" s="77"/>
      <c r="Y34" s="113"/>
      <c r="Z34" s="124"/>
      <c r="AA34" s="229"/>
      <c r="AB34" s="77"/>
      <c r="AC34" s="113"/>
      <c r="AD34" s="124"/>
      <c r="AE34" s="229"/>
      <c r="AF34" s="77"/>
      <c r="AG34" s="113"/>
      <c r="AH34" s="124"/>
      <c r="AI34" s="229"/>
      <c r="AJ34" s="77" t="s">
        <v>334</v>
      </c>
      <c r="AK34" s="113" t="s">
        <v>64</v>
      </c>
      <c r="AL34" s="124">
        <v>98.384833116532377</v>
      </c>
      <c r="AM34" s="229"/>
      <c r="AN34" s="77"/>
      <c r="AO34" s="113"/>
      <c r="AP34" s="114"/>
      <c r="AQ34" s="229"/>
      <c r="AR34" s="77"/>
      <c r="AS34" s="113"/>
      <c r="AT34" s="114"/>
      <c r="AU34" s="229"/>
      <c r="AV34" s="77"/>
      <c r="AW34" s="113"/>
      <c r="AX34" s="114"/>
      <c r="AY34" s="229"/>
      <c r="AZ34" s="77" t="s">
        <v>60</v>
      </c>
      <c r="BA34" s="113" t="s">
        <v>205</v>
      </c>
      <c r="BB34" s="125">
        <v>181.06413243559288</v>
      </c>
      <c r="BC34" s="126"/>
    </row>
    <row r="35" spans="1:55" s="84" customFormat="1" ht="12.75" customHeight="1" x14ac:dyDescent="0.2">
      <c r="A35" s="18">
        <v>17</v>
      </c>
      <c r="B35" s="257" t="s">
        <v>36</v>
      </c>
      <c r="C35" s="74" t="s">
        <v>160</v>
      </c>
      <c r="D35" s="19" t="s">
        <v>161</v>
      </c>
      <c r="E35" s="75" t="s">
        <v>318</v>
      </c>
      <c r="F35" s="76"/>
      <c r="G35" s="115">
        <v>269.03448994725716</v>
      </c>
      <c r="H35" s="220">
        <v>269.03448994725716</v>
      </c>
      <c r="I35" s="115">
        <v>2</v>
      </c>
      <c r="J35" s="115">
        <v>12</v>
      </c>
      <c r="K35" s="247"/>
      <c r="L35" s="77"/>
      <c r="M35" s="113"/>
      <c r="N35" s="125"/>
      <c r="O35" s="229"/>
      <c r="P35" s="77" t="s">
        <v>36</v>
      </c>
      <c r="Q35" s="113">
        <v>4</v>
      </c>
      <c r="R35" s="124">
        <v>186.34993639681312</v>
      </c>
      <c r="S35" s="229"/>
      <c r="T35" s="77"/>
      <c r="U35" s="113"/>
      <c r="V35" s="124"/>
      <c r="W35" s="229"/>
      <c r="X35" s="77" t="s">
        <v>36</v>
      </c>
      <c r="Y35" s="113" t="s">
        <v>199</v>
      </c>
      <c r="Z35" s="124">
        <v>82.684553550444008</v>
      </c>
      <c r="AA35" s="229"/>
      <c r="AB35" s="77"/>
      <c r="AC35" s="113"/>
      <c r="AD35" s="124"/>
      <c r="AE35" s="229"/>
      <c r="AF35" s="77"/>
      <c r="AG35" s="113"/>
      <c r="AH35" s="124"/>
      <c r="AI35" s="229"/>
      <c r="AJ35" s="77"/>
      <c r="AK35" s="113"/>
      <c r="AL35" s="124"/>
      <c r="AM35" s="229"/>
      <c r="AN35" s="77"/>
      <c r="AO35" s="113"/>
      <c r="AP35" s="114"/>
      <c r="AQ35" s="229"/>
      <c r="AR35" s="77"/>
      <c r="AS35" s="113"/>
      <c r="AT35" s="114"/>
      <c r="AU35" s="229"/>
      <c r="AV35" s="77"/>
      <c r="AW35" s="113"/>
      <c r="AX35" s="114"/>
      <c r="AY35" s="229"/>
      <c r="AZ35" s="77"/>
      <c r="BA35" s="113"/>
      <c r="BB35" s="125"/>
      <c r="BC35" s="126"/>
    </row>
    <row r="36" spans="1:55" s="84" customFormat="1" ht="12.75" customHeight="1" x14ac:dyDescent="0.2">
      <c r="A36" s="18">
        <v>18</v>
      </c>
      <c r="B36" s="257" t="s">
        <v>36</v>
      </c>
      <c r="C36" s="74" t="s">
        <v>319</v>
      </c>
      <c r="D36" s="19" t="s">
        <v>320</v>
      </c>
      <c r="E36" s="75" t="s">
        <v>145</v>
      </c>
      <c r="F36" s="76"/>
      <c r="G36" s="115">
        <v>248.66538347218258</v>
      </c>
      <c r="H36" s="220">
        <v>248.66538347218258</v>
      </c>
      <c r="I36" s="115">
        <v>1</v>
      </c>
      <c r="J36" s="115">
        <v>9</v>
      </c>
      <c r="K36" s="247"/>
      <c r="L36" s="77"/>
      <c r="M36" s="113"/>
      <c r="N36" s="125"/>
      <c r="O36" s="229"/>
      <c r="P36" s="77"/>
      <c r="Q36" s="113"/>
      <c r="R36" s="124"/>
      <c r="S36" s="229"/>
      <c r="T36" s="77"/>
      <c r="U36" s="113"/>
      <c r="V36" s="124"/>
      <c r="W36" s="229"/>
      <c r="X36" s="77" t="s">
        <v>36</v>
      </c>
      <c r="Y36" s="113" t="s">
        <v>204</v>
      </c>
      <c r="Z36" s="124">
        <v>248.66538347218258</v>
      </c>
      <c r="AA36" s="229"/>
      <c r="AB36" s="77"/>
      <c r="AC36" s="113"/>
      <c r="AD36" s="124"/>
      <c r="AE36" s="229"/>
      <c r="AF36" s="77"/>
      <c r="AG36" s="113"/>
      <c r="AH36" s="124"/>
      <c r="AI36" s="229"/>
      <c r="AJ36" s="77"/>
      <c r="AK36" s="113"/>
      <c r="AL36" s="124"/>
      <c r="AM36" s="229"/>
      <c r="AN36" s="77"/>
      <c r="AO36" s="113"/>
      <c r="AP36" s="114"/>
      <c r="AQ36" s="229"/>
      <c r="AR36" s="77"/>
      <c r="AS36" s="113"/>
      <c r="AT36" s="114"/>
      <c r="AU36" s="229"/>
      <c r="AV36" s="77"/>
      <c r="AW36" s="113"/>
      <c r="AX36" s="114"/>
      <c r="AY36" s="229"/>
      <c r="AZ36" s="77"/>
      <c r="BA36" s="113"/>
      <c r="BB36" s="125"/>
      <c r="BC36" s="126"/>
    </row>
    <row r="37" spans="1:55" s="84" customFormat="1" ht="12.75" customHeight="1" x14ac:dyDescent="0.2">
      <c r="A37" s="18">
        <v>19</v>
      </c>
      <c r="B37" s="257" t="s">
        <v>36</v>
      </c>
      <c r="C37" s="74" t="s">
        <v>522</v>
      </c>
      <c r="D37" s="19" t="s">
        <v>528</v>
      </c>
      <c r="E37" s="75" t="s">
        <v>531</v>
      </c>
      <c r="F37" s="76"/>
      <c r="G37" s="115">
        <v>246.09695858849867</v>
      </c>
      <c r="H37" s="220">
        <v>246.09695858849867</v>
      </c>
      <c r="I37" s="115">
        <v>1</v>
      </c>
      <c r="J37" s="115">
        <v>8</v>
      </c>
      <c r="K37" s="247"/>
      <c r="L37" s="77"/>
      <c r="M37" s="113"/>
      <c r="N37" s="125"/>
      <c r="O37" s="229"/>
      <c r="P37" s="77"/>
      <c r="Q37" s="113"/>
      <c r="R37" s="124"/>
      <c r="S37" s="229"/>
      <c r="T37" s="77"/>
      <c r="U37" s="113"/>
      <c r="V37" s="124"/>
      <c r="W37" s="229"/>
      <c r="X37" s="77"/>
      <c r="Y37" s="113"/>
      <c r="Z37" s="124"/>
      <c r="AA37" s="229"/>
      <c r="AB37" s="77"/>
      <c r="AC37" s="113"/>
      <c r="AD37" s="124"/>
      <c r="AE37" s="229"/>
      <c r="AF37" s="77"/>
      <c r="AG37" s="113"/>
      <c r="AH37" s="124"/>
      <c r="AI37" s="229"/>
      <c r="AJ37" s="77" t="s">
        <v>334</v>
      </c>
      <c r="AK37" s="113" t="s">
        <v>354</v>
      </c>
      <c r="AL37" s="124">
        <v>246.09695858849867</v>
      </c>
      <c r="AM37" s="229"/>
      <c r="AN37" s="77"/>
      <c r="AO37" s="113"/>
      <c r="AP37" s="114"/>
      <c r="AQ37" s="229"/>
      <c r="AR37" s="77"/>
      <c r="AS37" s="113"/>
      <c r="AT37" s="114"/>
      <c r="AU37" s="229"/>
      <c r="AV37" s="77"/>
      <c r="AW37" s="113"/>
      <c r="AX37" s="114"/>
      <c r="AY37" s="229"/>
      <c r="AZ37" s="77"/>
      <c r="BA37" s="113"/>
      <c r="BB37" s="125"/>
      <c r="BC37" s="126"/>
    </row>
    <row r="38" spans="1:55" s="84" customFormat="1" ht="12.75" customHeight="1" x14ac:dyDescent="0.2">
      <c r="A38" s="18">
        <v>20</v>
      </c>
      <c r="B38" s="257" t="s">
        <v>36</v>
      </c>
      <c r="C38" s="74"/>
      <c r="D38" s="19" t="s">
        <v>639</v>
      </c>
      <c r="E38" s="75" t="s">
        <v>550</v>
      </c>
      <c r="F38" s="76"/>
      <c r="G38" s="115">
        <v>0</v>
      </c>
      <c r="H38" s="220">
        <v>213.27731244245348</v>
      </c>
      <c r="I38" s="115">
        <v>1</v>
      </c>
      <c r="J38" s="115">
        <v>9</v>
      </c>
      <c r="K38" s="247"/>
      <c r="L38" s="77"/>
      <c r="M38" s="113"/>
      <c r="N38" s="125"/>
      <c r="O38" s="229"/>
      <c r="P38" s="77"/>
      <c r="Q38" s="113"/>
      <c r="R38" s="124"/>
      <c r="S38" s="229"/>
      <c r="T38" s="77"/>
      <c r="U38" s="113"/>
      <c r="V38" s="124"/>
      <c r="W38" s="229"/>
      <c r="X38" s="77"/>
      <c r="Y38" s="113"/>
      <c r="Z38" s="124"/>
      <c r="AA38" s="229"/>
      <c r="AB38" s="77"/>
      <c r="AC38" s="113"/>
      <c r="AD38" s="124"/>
      <c r="AE38" s="229"/>
      <c r="AF38" s="77"/>
      <c r="AG38" s="113"/>
      <c r="AH38" s="124"/>
      <c r="AI38" s="229"/>
      <c r="AJ38" s="77"/>
      <c r="AK38" s="113"/>
      <c r="AL38" s="124"/>
      <c r="AM38" s="229"/>
      <c r="AN38" s="77"/>
      <c r="AO38" s="113"/>
      <c r="AP38" s="114"/>
      <c r="AQ38" s="229"/>
      <c r="AR38" s="77" t="s">
        <v>549</v>
      </c>
      <c r="AS38" s="113" t="s">
        <v>202</v>
      </c>
      <c r="AT38" s="114">
        <v>213.27731244245348</v>
      </c>
      <c r="AU38" s="229"/>
      <c r="AV38" s="77"/>
      <c r="AW38" s="113"/>
      <c r="AX38" s="114"/>
      <c r="AY38" s="229"/>
      <c r="AZ38" s="77"/>
      <c r="BA38" s="113"/>
      <c r="BB38" s="125"/>
      <c r="BC38" s="126"/>
    </row>
    <row r="39" spans="1:55" s="84" customFormat="1" ht="12.75" customHeight="1" x14ac:dyDescent="0.2">
      <c r="A39" s="18">
        <v>21</v>
      </c>
      <c r="B39" s="257" t="s">
        <v>36</v>
      </c>
      <c r="C39" s="74" t="s">
        <v>284</v>
      </c>
      <c r="D39" s="19" t="s">
        <v>285</v>
      </c>
      <c r="E39" s="75" t="s">
        <v>286</v>
      </c>
      <c r="F39" s="76"/>
      <c r="G39" s="115">
        <v>204.9575424321626</v>
      </c>
      <c r="H39" s="220">
        <v>204.9575424321626</v>
      </c>
      <c r="I39" s="115">
        <v>1</v>
      </c>
      <c r="J39" s="115">
        <v>9</v>
      </c>
      <c r="K39" s="247"/>
      <c r="L39" s="77"/>
      <c r="M39" s="113"/>
      <c r="N39" s="125"/>
      <c r="O39" s="229"/>
      <c r="P39" s="77"/>
      <c r="Q39" s="113"/>
      <c r="R39" s="124"/>
      <c r="S39" s="229"/>
      <c r="T39" s="77" t="s">
        <v>60</v>
      </c>
      <c r="U39" s="113" t="s">
        <v>204</v>
      </c>
      <c r="V39" s="124">
        <v>204.9575424321626</v>
      </c>
      <c r="W39" s="229"/>
      <c r="X39" s="77"/>
      <c r="Y39" s="113"/>
      <c r="Z39" s="124"/>
      <c r="AA39" s="229"/>
      <c r="AB39" s="77"/>
      <c r="AC39" s="113"/>
      <c r="AD39" s="124"/>
      <c r="AE39" s="229"/>
      <c r="AF39" s="77"/>
      <c r="AG39" s="113"/>
      <c r="AH39" s="124"/>
      <c r="AI39" s="229"/>
      <c r="AJ39" s="77"/>
      <c r="AK39" s="113"/>
      <c r="AL39" s="124"/>
      <c r="AM39" s="229"/>
      <c r="AN39" s="77"/>
      <c r="AO39" s="113"/>
      <c r="AP39" s="114"/>
      <c r="AQ39" s="229"/>
      <c r="AR39" s="77"/>
      <c r="AS39" s="113"/>
      <c r="AT39" s="114"/>
      <c r="AU39" s="229"/>
      <c r="AV39" s="77"/>
      <c r="AW39" s="113"/>
      <c r="AX39" s="114"/>
      <c r="AY39" s="229"/>
      <c r="AZ39" s="77"/>
      <c r="BA39" s="113"/>
      <c r="BB39" s="125"/>
      <c r="BC39" s="126"/>
    </row>
    <row r="40" spans="1:55" s="84" customFormat="1" ht="12.75" customHeight="1" x14ac:dyDescent="0.2">
      <c r="A40" s="18">
        <v>22</v>
      </c>
      <c r="B40" s="257" t="s">
        <v>36</v>
      </c>
      <c r="C40" s="74" t="s">
        <v>494</v>
      </c>
      <c r="D40" s="19" t="s">
        <v>495</v>
      </c>
      <c r="E40" s="75" t="s">
        <v>496</v>
      </c>
      <c r="F40" s="76"/>
      <c r="G40" s="115">
        <v>31.91876805295923</v>
      </c>
      <c r="H40" s="220">
        <v>160.20556308564673</v>
      </c>
      <c r="I40" s="115">
        <v>3</v>
      </c>
      <c r="J40" s="115">
        <v>13</v>
      </c>
      <c r="K40" s="247"/>
      <c r="L40" s="77"/>
      <c r="M40" s="113"/>
      <c r="N40" s="125"/>
      <c r="O40" s="229"/>
      <c r="P40" s="77"/>
      <c r="Q40" s="113"/>
      <c r="R40" s="124"/>
      <c r="S40" s="229"/>
      <c r="T40" s="77"/>
      <c r="U40" s="113"/>
      <c r="V40" s="124"/>
      <c r="W40" s="229"/>
      <c r="X40" s="77" t="s">
        <v>36</v>
      </c>
      <c r="Y40" s="113" t="s">
        <v>226</v>
      </c>
      <c r="Z40" s="124">
        <v>31.91876805295923</v>
      </c>
      <c r="AA40" s="229"/>
      <c r="AB40" s="77"/>
      <c r="AC40" s="113"/>
      <c r="AD40" s="124"/>
      <c r="AE40" s="229"/>
      <c r="AF40" s="77"/>
      <c r="AG40" s="113"/>
      <c r="AH40" s="124"/>
      <c r="AI40" s="229"/>
      <c r="AJ40" s="77"/>
      <c r="AK40" s="113"/>
      <c r="AL40" s="124"/>
      <c r="AM40" s="229"/>
      <c r="AN40" s="77"/>
      <c r="AO40" s="113"/>
      <c r="AP40" s="114"/>
      <c r="AQ40" s="229"/>
      <c r="AR40" s="77" t="s">
        <v>36</v>
      </c>
      <c r="AS40" s="113" t="s">
        <v>205</v>
      </c>
      <c r="AT40" s="114">
        <v>114.00108074697322</v>
      </c>
      <c r="AU40" s="229"/>
      <c r="AV40" s="77" t="s">
        <v>60</v>
      </c>
      <c r="AW40" s="113">
        <v>7</v>
      </c>
      <c r="AX40" s="114">
        <v>14.285714285714285</v>
      </c>
      <c r="AY40" s="229"/>
      <c r="AZ40" s="77"/>
      <c r="BA40" s="113"/>
      <c r="BB40" s="125"/>
      <c r="BC40" s="126"/>
    </row>
    <row r="41" spans="1:55" s="84" customFormat="1" ht="12.75" customHeight="1" x14ac:dyDescent="0.2">
      <c r="A41" s="18">
        <v>23</v>
      </c>
      <c r="B41" s="257" t="s">
        <v>36</v>
      </c>
      <c r="C41" s="74" t="s">
        <v>444</v>
      </c>
      <c r="D41" s="19" t="s">
        <v>445</v>
      </c>
      <c r="E41" s="75" t="s">
        <v>446</v>
      </c>
      <c r="F41" s="76"/>
      <c r="G41" s="115">
        <v>155.66650500809666</v>
      </c>
      <c r="H41" s="220">
        <v>155.66650500809666</v>
      </c>
      <c r="I41" s="115">
        <v>1</v>
      </c>
      <c r="J41" s="115">
        <v>9</v>
      </c>
      <c r="K41" s="247"/>
      <c r="L41" s="77"/>
      <c r="M41" s="113"/>
      <c r="N41" s="125"/>
      <c r="O41" s="229"/>
      <c r="P41" s="77"/>
      <c r="Q41" s="113"/>
      <c r="R41" s="124"/>
      <c r="S41" s="229"/>
      <c r="T41" s="77" t="s">
        <v>59</v>
      </c>
      <c r="U41" s="113" t="s">
        <v>205</v>
      </c>
      <c r="V41" s="124">
        <v>155.66650500809666</v>
      </c>
      <c r="W41" s="229"/>
      <c r="X41" s="77"/>
      <c r="Y41" s="113"/>
      <c r="Z41" s="124"/>
      <c r="AA41" s="229"/>
      <c r="AB41" s="77"/>
      <c r="AC41" s="113"/>
      <c r="AD41" s="124"/>
      <c r="AE41" s="229"/>
      <c r="AF41" s="77"/>
      <c r="AG41" s="113"/>
      <c r="AH41" s="124"/>
      <c r="AI41" s="229"/>
      <c r="AJ41" s="77"/>
      <c r="AK41" s="113"/>
      <c r="AL41" s="124"/>
      <c r="AM41" s="229"/>
      <c r="AN41" s="77"/>
      <c r="AO41" s="113"/>
      <c r="AP41" s="114"/>
      <c r="AQ41" s="229"/>
      <c r="AR41" s="77"/>
      <c r="AS41" s="113"/>
      <c r="AT41" s="114"/>
      <c r="AU41" s="229"/>
      <c r="AV41" s="77"/>
      <c r="AW41" s="113"/>
      <c r="AX41" s="114"/>
      <c r="AY41" s="229"/>
      <c r="AZ41" s="77"/>
      <c r="BA41" s="113"/>
      <c r="BB41" s="125"/>
      <c r="BC41" s="126"/>
    </row>
    <row r="42" spans="1:55" s="84" customFormat="1" ht="12.75" customHeight="1" x14ac:dyDescent="0.2">
      <c r="A42" s="18">
        <v>24</v>
      </c>
      <c r="B42" s="257" t="s">
        <v>36</v>
      </c>
      <c r="C42" s="74" t="s">
        <v>303</v>
      </c>
      <c r="D42" s="19" t="s">
        <v>132</v>
      </c>
      <c r="E42" s="75" t="s">
        <v>210</v>
      </c>
      <c r="F42" s="76"/>
      <c r="G42" s="115">
        <v>119.62946451439682</v>
      </c>
      <c r="H42" s="220">
        <v>130.74057562550792</v>
      </c>
      <c r="I42" s="115">
        <v>2</v>
      </c>
      <c r="J42" s="115">
        <v>12</v>
      </c>
      <c r="K42" s="247"/>
      <c r="L42" s="77"/>
      <c r="M42" s="113"/>
      <c r="N42" s="125"/>
      <c r="O42" s="229"/>
      <c r="P42" s="77"/>
      <c r="Q42" s="113"/>
      <c r="R42" s="124"/>
      <c r="S42" s="229"/>
      <c r="T42" s="77" t="s">
        <v>59</v>
      </c>
      <c r="U42" s="113" t="s">
        <v>206</v>
      </c>
      <c r="V42" s="124">
        <v>119.62946451439682</v>
      </c>
      <c r="W42" s="229"/>
      <c r="X42" s="77"/>
      <c r="Y42" s="113"/>
      <c r="Z42" s="124"/>
      <c r="AA42" s="229"/>
      <c r="AB42" s="77"/>
      <c r="AC42" s="113"/>
      <c r="AD42" s="124"/>
      <c r="AE42" s="229"/>
      <c r="AF42" s="77"/>
      <c r="AG42" s="113"/>
      <c r="AH42" s="124"/>
      <c r="AI42" s="229"/>
      <c r="AJ42" s="77"/>
      <c r="AK42" s="113"/>
      <c r="AL42" s="124"/>
      <c r="AM42" s="229"/>
      <c r="AN42" s="77"/>
      <c r="AO42" s="113"/>
      <c r="AP42" s="114"/>
      <c r="AQ42" s="229"/>
      <c r="AR42" s="77"/>
      <c r="AS42" s="113"/>
      <c r="AT42" s="114"/>
      <c r="AU42" s="229"/>
      <c r="AV42" s="77"/>
      <c r="AW42" s="113"/>
      <c r="AX42" s="114"/>
      <c r="AY42" s="229"/>
      <c r="AZ42" s="77" t="s">
        <v>60</v>
      </c>
      <c r="BA42" s="113">
        <v>9</v>
      </c>
      <c r="BB42" s="125">
        <v>11.111111111111111</v>
      </c>
      <c r="BC42" s="126"/>
    </row>
    <row r="43" spans="1:55" s="84" customFormat="1" ht="12.75" customHeight="1" x14ac:dyDescent="0.2">
      <c r="A43" s="18">
        <v>25</v>
      </c>
      <c r="B43" s="257" t="s">
        <v>36</v>
      </c>
      <c r="C43" s="74" t="s">
        <v>275</v>
      </c>
      <c r="D43" s="19" t="s">
        <v>276</v>
      </c>
      <c r="E43" s="75" t="s">
        <v>434</v>
      </c>
      <c r="F43" s="76"/>
      <c r="G43" s="115">
        <v>116.45293596321123</v>
      </c>
      <c r="H43" s="220">
        <v>116.45293596321123</v>
      </c>
      <c r="I43" s="115">
        <v>1</v>
      </c>
      <c r="J43" s="115">
        <v>9</v>
      </c>
      <c r="K43" s="247"/>
      <c r="L43" s="77"/>
      <c r="M43" s="113"/>
      <c r="N43" s="125"/>
      <c r="O43" s="229"/>
      <c r="P43" s="77" t="s">
        <v>36</v>
      </c>
      <c r="Q43" s="113">
        <v>5</v>
      </c>
      <c r="R43" s="124">
        <v>116.45293596321123</v>
      </c>
      <c r="S43" s="229"/>
      <c r="T43" s="77"/>
      <c r="U43" s="113"/>
      <c r="V43" s="124"/>
      <c r="W43" s="229"/>
      <c r="X43" s="77"/>
      <c r="Y43" s="113"/>
      <c r="Z43" s="124"/>
      <c r="AA43" s="229"/>
      <c r="AB43" s="77"/>
      <c r="AC43" s="113"/>
      <c r="AD43" s="124"/>
      <c r="AE43" s="229"/>
      <c r="AF43" s="77"/>
      <c r="AG43" s="113"/>
      <c r="AH43" s="124"/>
      <c r="AI43" s="229"/>
      <c r="AJ43" s="77"/>
      <c r="AK43" s="113"/>
      <c r="AL43" s="124"/>
      <c r="AM43" s="229"/>
      <c r="AN43" s="77"/>
      <c r="AO43" s="113"/>
      <c r="AP43" s="114"/>
      <c r="AQ43" s="229"/>
      <c r="AR43" s="77"/>
      <c r="AS43" s="113"/>
      <c r="AT43" s="114"/>
      <c r="AU43" s="229"/>
      <c r="AV43" s="77"/>
      <c r="AW43" s="113"/>
      <c r="AX43" s="114"/>
      <c r="AY43" s="229"/>
      <c r="AZ43" s="77"/>
      <c r="BA43" s="113"/>
      <c r="BB43" s="125"/>
      <c r="BC43" s="126"/>
    </row>
    <row r="44" spans="1:55" s="84" customFormat="1" ht="12.75" customHeight="1" x14ac:dyDescent="0.2">
      <c r="A44" s="18">
        <v>26</v>
      </c>
      <c r="B44" s="257" t="s">
        <v>36</v>
      </c>
      <c r="C44" s="74" t="s">
        <v>551</v>
      </c>
      <c r="D44" s="19" t="s">
        <v>552</v>
      </c>
      <c r="E44" s="75" t="s">
        <v>553</v>
      </c>
      <c r="F44" s="76"/>
      <c r="G44" s="115">
        <v>0</v>
      </c>
      <c r="H44" s="220">
        <v>109.69100130080562</v>
      </c>
      <c r="I44" s="115">
        <v>1</v>
      </c>
      <c r="J44" s="115">
        <v>9</v>
      </c>
      <c r="K44" s="247"/>
      <c r="L44" s="77"/>
      <c r="M44" s="113"/>
      <c r="N44" s="125"/>
      <c r="O44" s="229"/>
      <c r="P44" s="77"/>
      <c r="Q44" s="113"/>
      <c r="R44" s="124"/>
      <c r="S44" s="229"/>
      <c r="T44" s="77"/>
      <c r="U44" s="113"/>
      <c r="V44" s="124"/>
      <c r="W44" s="229"/>
      <c r="X44" s="77"/>
      <c r="Y44" s="113"/>
      <c r="Z44" s="124"/>
      <c r="AA44" s="229"/>
      <c r="AB44" s="77"/>
      <c r="AC44" s="113"/>
      <c r="AD44" s="124"/>
      <c r="AE44" s="229"/>
      <c r="AF44" s="77"/>
      <c r="AG44" s="113"/>
      <c r="AH44" s="124"/>
      <c r="AI44" s="229"/>
      <c r="AJ44" s="77"/>
      <c r="AK44" s="113"/>
      <c r="AL44" s="124"/>
      <c r="AM44" s="229"/>
      <c r="AN44" s="77"/>
      <c r="AO44" s="113"/>
      <c r="AP44" s="114"/>
      <c r="AQ44" s="229"/>
      <c r="AR44" s="77" t="s">
        <v>549</v>
      </c>
      <c r="AS44" s="113" t="s">
        <v>203</v>
      </c>
      <c r="AT44" s="114">
        <v>109.69100130080562</v>
      </c>
      <c r="AU44" s="229"/>
      <c r="AV44" s="77"/>
      <c r="AW44" s="113"/>
      <c r="AX44" s="114"/>
      <c r="AY44" s="229"/>
      <c r="AZ44" s="77"/>
      <c r="BA44" s="113"/>
      <c r="BB44" s="125"/>
      <c r="BC44" s="126"/>
    </row>
    <row r="45" spans="1:55" s="84" customFormat="1" ht="12.75" customHeight="1" x14ac:dyDescent="0.2">
      <c r="A45" s="18">
        <v>27</v>
      </c>
      <c r="B45" s="257" t="s">
        <v>36</v>
      </c>
      <c r="C45" s="74" t="s">
        <v>524</v>
      </c>
      <c r="D45" s="19" t="s">
        <v>346</v>
      </c>
      <c r="E45" s="75" t="s">
        <v>348</v>
      </c>
      <c r="F45" s="76"/>
      <c r="G45" s="115">
        <v>98.384833116532377</v>
      </c>
      <c r="H45" s="220">
        <v>98.384833116532377</v>
      </c>
      <c r="I45" s="115">
        <v>1</v>
      </c>
      <c r="J45" s="115">
        <v>8</v>
      </c>
      <c r="K45" s="247"/>
      <c r="L45" s="77"/>
      <c r="M45" s="113"/>
      <c r="N45" s="125"/>
      <c r="O45" s="229"/>
      <c r="P45" s="77"/>
      <c r="Q45" s="113"/>
      <c r="R45" s="124"/>
      <c r="S45" s="229"/>
      <c r="T45" s="77"/>
      <c r="U45" s="113"/>
      <c r="V45" s="124"/>
      <c r="W45" s="229"/>
      <c r="X45" s="77"/>
      <c r="Y45" s="113"/>
      <c r="Z45" s="124"/>
      <c r="AA45" s="229"/>
      <c r="AB45" s="77"/>
      <c r="AC45" s="113"/>
      <c r="AD45" s="124"/>
      <c r="AE45" s="229"/>
      <c r="AF45" s="77"/>
      <c r="AG45" s="113"/>
      <c r="AH45" s="124"/>
      <c r="AI45" s="229"/>
      <c r="AJ45" s="77" t="s">
        <v>334</v>
      </c>
      <c r="AK45" s="113" t="s">
        <v>358</v>
      </c>
      <c r="AL45" s="124">
        <v>98.384833116532377</v>
      </c>
      <c r="AM45" s="229"/>
      <c r="AN45" s="77"/>
      <c r="AO45" s="113"/>
      <c r="AP45" s="114"/>
      <c r="AQ45" s="229"/>
      <c r="AR45" s="77"/>
      <c r="AS45" s="113"/>
      <c r="AT45" s="114"/>
      <c r="AU45" s="229"/>
      <c r="AV45" s="77"/>
      <c r="AW45" s="113"/>
      <c r="AX45" s="114"/>
      <c r="AY45" s="229"/>
      <c r="AZ45" s="77"/>
      <c r="BA45" s="113"/>
      <c r="BB45" s="125"/>
      <c r="BC45" s="126"/>
    </row>
    <row r="46" spans="1:55" s="84" customFormat="1" ht="12.75" customHeight="1" x14ac:dyDescent="0.2">
      <c r="A46" s="18">
        <v>28</v>
      </c>
      <c r="B46" s="257" t="s">
        <v>36</v>
      </c>
      <c r="C46" s="74" t="s">
        <v>554</v>
      </c>
      <c r="D46" s="19" t="s">
        <v>555</v>
      </c>
      <c r="E46" s="75" t="s">
        <v>556</v>
      </c>
      <c r="F46" s="76"/>
      <c r="G46" s="115">
        <v>0</v>
      </c>
      <c r="H46" s="220">
        <v>84.845500650402812</v>
      </c>
      <c r="I46" s="115">
        <v>1</v>
      </c>
      <c r="J46" s="115">
        <v>9</v>
      </c>
      <c r="K46" s="247"/>
      <c r="L46" s="77"/>
      <c r="M46" s="113"/>
      <c r="N46" s="125"/>
      <c r="O46" s="229"/>
      <c r="P46" s="77"/>
      <c r="Q46" s="113"/>
      <c r="R46" s="124"/>
      <c r="S46" s="229"/>
      <c r="T46" s="77"/>
      <c r="U46" s="113"/>
      <c r="V46" s="124"/>
      <c r="W46" s="229"/>
      <c r="X46" s="77"/>
      <c r="Y46" s="113"/>
      <c r="Z46" s="124"/>
      <c r="AA46" s="229"/>
      <c r="AB46" s="77"/>
      <c r="AC46" s="113"/>
      <c r="AD46" s="124"/>
      <c r="AE46" s="229"/>
      <c r="AF46" s="77"/>
      <c r="AG46" s="113"/>
      <c r="AH46" s="124"/>
      <c r="AI46" s="229"/>
      <c r="AJ46" s="77"/>
      <c r="AK46" s="113"/>
      <c r="AL46" s="124"/>
      <c r="AM46" s="229"/>
      <c r="AN46" s="77"/>
      <c r="AO46" s="113"/>
      <c r="AP46" s="114"/>
      <c r="AQ46" s="229"/>
      <c r="AR46" s="77" t="s">
        <v>549</v>
      </c>
      <c r="AS46" s="113" t="s">
        <v>204</v>
      </c>
      <c r="AT46" s="114">
        <v>84.845500650402812</v>
      </c>
      <c r="AU46" s="229"/>
      <c r="AV46" s="77"/>
      <c r="AW46" s="113"/>
      <c r="AX46" s="114"/>
      <c r="AY46" s="229"/>
      <c r="AZ46" s="77"/>
      <c r="BA46" s="113"/>
      <c r="BB46" s="125"/>
      <c r="BC46" s="126"/>
    </row>
    <row r="47" spans="1:55" s="84" customFormat="1" ht="12.75" customHeight="1" x14ac:dyDescent="0.2">
      <c r="A47" s="18">
        <v>29</v>
      </c>
      <c r="B47" s="257" t="s">
        <v>36</v>
      </c>
      <c r="C47" s="74" t="s">
        <v>484</v>
      </c>
      <c r="D47" s="19" t="s">
        <v>277</v>
      </c>
      <c r="E47" s="75" t="s">
        <v>435</v>
      </c>
      <c r="F47" s="76"/>
      <c r="G47" s="115">
        <v>84.146534179299323</v>
      </c>
      <c r="H47" s="220">
        <v>84.146534179299323</v>
      </c>
      <c r="I47" s="115">
        <v>1</v>
      </c>
      <c r="J47" s="115">
        <v>9</v>
      </c>
      <c r="K47" s="247"/>
      <c r="L47" s="77"/>
      <c r="M47" s="113"/>
      <c r="N47" s="125"/>
      <c r="O47" s="229"/>
      <c r="P47" s="77" t="s">
        <v>36</v>
      </c>
      <c r="Q47" s="113">
        <v>6</v>
      </c>
      <c r="R47" s="124">
        <v>84.146534179299323</v>
      </c>
      <c r="S47" s="229"/>
      <c r="T47" s="77"/>
      <c r="U47" s="113"/>
      <c r="V47" s="124"/>
      <c r="W47" s="229"/>
      <c r="X47" s="77"/>
      <c r="Y47" s="113"/>
      <c r="Z47" s="124"/>
      <c r="AA47" s="229"/>
      <c r="AB47" s="77"/>
      <c r="AC47" s="113"/>
      <c r="AD47" s="124"/>
      <c r="AE47" s="229"/>
      <c r="AF47" s="77"/>
      <c r="AG47" s="113"/>
      <c r="AH47" s="124"/>
      <c r="AI47" s="229"/>
      <c r="AJ47" s="77"/>
      <c r="AK47" s="113"/>
      <c r="AL47" s="124"/>
      <c r="AM47" s="229"/>
      <c r="AN47" s="77"/>
      <c r="AO47" s="113"/>
      <c r="AP47" s="114"/>
      <c r="AQ47" s="229"/>
      <c r="AR47" s="77"/>
      <c r="AS47" s="113"/>
      <c r="AT47" s="114"/>
      <c r="AU47" s="229"/>
      <c r="AV47" s="77"/>
      <c r="AW47" s="113"/>
      <c r="AX47" s="114"/>
      <c r="AY47" s="229"/>
      <c r="AZ47" s="77"/>
      <c r="BA47" s="113"/>
      <c r="BB47" s="125"/>
      <c r="BC47" s="126"/>
    </row>
    <row r="48" spans="1:55" s="84" customFormat="1" ht="12.75" customHeight="1" x14ac:dyDescent="0.2">
      <c r="A48" s="18">
        <v>30</v>
      </c>
      <c r="B48" s="257" t="s">
        <v>36</v>
      </c>
      <c r="C48" s="74" t="s">
        <v>175</v>
      </c>
      <c r="D48" s="19" t="s">
        <v>176</v>
      </c>
      <c r="E48" s="75" t="s">
        <v>177</v>
      </c>
      <c r="F48" s="76"/>
      <c r="G48" s="115">
        <v>83.999916421531822</v>
      </c>
      <c r="H48" s="220">
        <v>83.999916421531822</v>
      </c>
      <c r="I48" s="115">
        <v>1</v>
      </c>
      <c r="J48" s="115">
        <v>9</v>
      </c>
      <c r="K48" s="247"/>
      <c r="L48" s="77"/>
      <c r="M48" s="113"/>
      <c r="N48" s="125"/>
      <c r="O48" s="229"/>
      <c r="P48" s="77"/>
      <c r="Q48" s="113"/>
      <c r="R48" s="124"/>
      <c r="S48" s="229"/>
      <c r="T48" s="77" t="s">
        <v>59</v>
      </c>
      <c r="U48" s="113" t="s">
        <v>222</v>
      </c>
      <c r="V48" s="124">
        <v>83.999916421531822</v>
      </c>
      <c r="W48" s="229"/>
      <c r="X48" s="77"/>
      <c r="Y48" s="113"/>
      <c r="Z48" s="124"/>
      <c r="AA48" s="229"/>
      <c r="AB48" s="77"/>
      <c r="AC48" s="113"/>
      <c r="AD48" s="124"/>
      <c r="AE48" s="229"/>
      <c r="AF48" s="77"/>
      <c r="AG48" s="113"/>
      <c r="AH48" s="124"/>
      <c r="AI48" s="229"/>
      <c r="AJ48" s="77"/>
      <c r="AK48" s="113"/>
      <c r="AL48" s="124"/>
      <c r="AM48" s="229"/>
      <c r="AN48" s="77"/>
      <c r="AO48" s="113"/>
      <c r="AP48" s="114"/>
      <c r="AQ48" s="229"/>
      <c r="AR48" s="77"/>
      <c r="AS48" s="113"/>
      <c r="AT48" s="114"/>
      <c r="AU48" s="229"/>
      <c r="AV48" s="77"/>
      <c r="AW48" s="113"/>
      <c r="AX48" s="114"/>
      <c r="AY48" s="229"/>
      <c r="AZ48" s="77"/>
      <c r="BA48" s="113"/>
      <c r="BB48" s="125"/>
      <c r="BC48" s="126"/>
    </row>
    <row r="49" spans="1:55" s="84" customFormat="1" ht="12.75" customHeight="1" x14ac:dyDescent="0.2">
      <c r="A49" s="18">
        <v>31</v>
      </c>
      <c r="B49" s="257" t="s">
        <v>36</v>
      </c>
      <c r="C49" s="74" t="s">
        <v>337</v>
      </c>
      <c r="D49" s="19" t="s">
        <v>345</v>
      </c>
      <c r="E49" s="75" t="s">
        <v>347</v>
      </c>
      <c r="F49" s="76"/>
      <c r="G49" s="115">
        <v>75.471229619450725</v>
      </c>
      <c r="H49" s="220">
        <v>75.471229619450725</v>
      </c>
      <c r="I49" s="115">
        <v>1</v>
      </c>
      <c r="J49" s="115">
        <v>8</v>
      </c>
      <c r="K49" s="247"/>
      <c r="L49" s="77"/>
      <c r="M49" s="113"/>
      <c r="N49" s="125"/>
      <c r="O49" s="229"/>
      <c r="P49" s="77"/>
      <c r="Q49" s="113"/>
      <c r="R49" s="124"/>
      <c r="S49" s="229"/>
      <c r="T49" s="77"/>
      <c r="U49" s="113"/>
      <c r="V49" s="124"/>
      <c r="W49" s="229"/>
      <c r="X49" s="77"/>
      <c r="Y49" s="113"/>
      <c r="Z49" s="124"/>
      <c r="AA49" s="229"/>
      <c r="AB49" s="77"/>
      <c r="AC49" s="113"/>
      <c r="AD49" s="124"/>
      <c r="AE49" s="229"/>
      <c r="AF49" s="77"/>
      <c r="AG49" s="113"/>
      <c r="AH49" s="124"/>
      <c r="AI49" s="229"/>
      <c r="AJ49" s="77" t="s">
        <v>334</v>
      </c>
      <c r="AK49" s="113" t="s">
        <v>526</v>
      </c>
      <c r="AL49" s="124">
        <v>75.471229619450725</v>
      </c>
      <c r="AM49" s="229"/>
      <c r="AN49" s="77"/>
      <c r="AO49" s="113"/>
      <c r="AP49" s="114"/>
      <c r="AQ49" s="229"/>
      <c r="AR49" s="77"/>
      <c r="AS49" s="113"/>
      <c r="AT49" s="114"/>
      <c r="AU49" s="229"/>
      <c r="AV49" s="77"/>
      <c r="AW49" s="113"/>
      <c r="AX49" s="114"/>
      <c r="AY49" s="229"/>
      <c r="AZ49" s="77"/>
      <c r="BA49" s="113"/>
      <c r="BB49" s="125"/>
      <c r="BC49" s="126"/>
    </row>
    <row r="50" spans="1:55" s="84" customFormat="1" ht="12.75" customHeight="1" x14ac:dyDescent="0.2">
      <c r="A50" s="18">
        <v>32</v>
      </c>
      <c r="B50" s="257" t="s">
        <v>36</v>
      </c>
      <c r="C50" s="74" t="s">
        <v>447</v>
      </c>
      <c r="D50" s="19" t="s">
        <v>448</v>
      </c>
      <c r="E50" s="75" t="s">
        <v>449</v>
      </c>
      <c r="F50" s="76"/>
      <c r="G50" s="115">
        <v>61.460589453768627</v>
      </c>
      <c r="H50" s="220">
        <v>61.460589453768627</v>
      </c>
      <c r="I50" s="115">
        <v>1</v>
      </c>
      <c r="J50" s="115">
        <v>9</v>
      </c>
      <c r="K50" s="247"/>
      <c r="L50" s="77"/>
      <c r="M50" s="113"/>
      <c r="N50" s="125"/>
      <c r="O50" s="229"/>
      <c r="P50" s="77"/>
      <c r="Q50" s="113"/>
      <c r="R50" s="124"/>
      <c r="S50" s="229"/>
      <c r="T50" s="77" t="s">
        <v>59</v>
      </c>
      <c r="U50" s="113" t="s">
        <v>199</v>
      </c>
      <c r="V50" s="124">
        <v>61.460589453768627</v>
      </c>
      <c r="W50" s="229"/>
      <c r="X50" s="77"/>
      <c r="Y50" s="113"/>
      <c r="Z50" s="124"/>
      <c r="AA50" s="229"/>
      <c r="AB50" s="77"/>
      <c r="AC50" s="113"/>
      <c r="AD50" s="124"/>
      <c r="AE50" s="229"/>
      <c r="AF50" s="77"/>
      <c r="AG50" s="113"/>
      <c r="AH50" s="124"/>
      <c r="AI50" s="229"/>
      <c r="AJ50" s="77"/>
      <c r="AK50" s="113"/>
      <c r="AL50" s="124"/>
      <c r="AM50" s="229"/>
      <c r="AN50" s="77"/>
      <c r="AO50" s="113"/>
      <c r="AP50" s="114"/>
      <c r="AQ50" s="229"/>
      <c r="AR50" s="77"/>
      <c r="AS50" s="113"/>
      <c r="AT50" s="114"/>
      <c r="AU50" s="229"/>
      <c r="AV50" s="77"/>
      <c r="AW50" s="113"/>
      <c r="AX50" s="114"/>
      <c r="AY50" s="229"/>
      <c r="AZ50" s="77"/>
      <c r="BA50" s="113"/>
      <c r="BB50" s="125"/>
      <c r="BC50" s="126"/>
    </row>
    <row r="51" spans="1:55" s="84" customFormat="1" ht="12.75" customHeight="1" x14ac:dyDescent="0.2">
      <c r="A51" s="18">
        <v>33</v>
      </c>
      <c r="B51" s="257" t="s">
        <v>36</v>
      </c>
      <c r="C51" s="74" t="s">
        <v>626</v>
      </c>
      <c r="D51" s="19" t="s">
        <v>427</v>
      </c>
      <c r="E51" s="75" t="s">
        <v>428</v>
      </c>
      <c r="F51" s="76"/>
      <c r="G51" s="115">
        <v>0</v>
      </c>
      <c r="H51" s="220">
        <v>49.559696689182573</v>
      </c>
      <c r="I51" s="115">
        <v>1</v>
      </c>
      <c r="J51" s="115">
        <v>9</v>
      </c>
      <c r="K51" s="247"/>
      <c r="L51" s="77"/>
      <c r="M51" s="113"/>
      <c r="N51" s="125"/>
      <c r="O51" s="229"/>
      <c r="P51" s="77"/>
      <c r="Q51" s="113"/>
      <c r="R51" s="124"/>
      <c r="S51" s="229"/>
      <c r="T51" s="77"/>
      <c r="U51" s="113"/>
      <c r="V51" s="124"/>
      <c r="W51" s="229"/>
      <c r="X51" s="77"/>
      <c r="Y51" s="113"/>
      <c r="Z51" s="124"/>
      <c r="AA51" s="229"/>
      <c r="AB51" s="77"/>
      <c r="AC51" s="113"/>
      <c r="AD51" s="124"/>
      <c r="AE51" s="229"/>
      <c r="AF51" s="77"/>
      <c r="AG51" s="113"/>
      <c r="AH51" s="124"/>
      <c r="AI51" s="229"/>
      <c r="AJ51" s="77"/>
      <c r="AK51" s="113"/>
      <c r="AL51" s="124"/>
      <c r="AM51" s="229"/>
      <c r="AN51" s="77"/>
      <c r="AO51" s="113"/>
      <c r="AP51" s="114"/>
      <c r="AQ51" s="229"/>
      <c r="AR51" s="77"/>
      <c r="AS51" s="113"/>
      <c r="AT51" s="114"/>
      <c r="AU51" s="229"/>
      <c r="AV51" s="77"/>
      <c r="AW51" s="113"/>
      <c r="AX51" s="114"/>
      <c r="AY51" s="229"/>
      <c r="AZ51" s="77" t="s">
        <v>60</v>
      </c>
      <c r="BA51" s="113" t="s">
        <v>222</v>
      </c>
      <c r="BB51" s="125">
        <v>49.559696689182573</v>
      </c>
      <c r="BC51" s="126"/>
    </row>
    <row r="52" spans="1:55" s="84" customFormat="1" ht="12.75" customHeight="1" x14ac:dyDescent="0.2">
      <c r="A52" s="18">
        <v>34</v>
      </c>
      <c r="B52" s="257" t="s">
        <v>36</v>
      </c>
      <c r="C52" s="74" t="s">
        <v>514</v>
      </c>
      <c r="D52" s="19" t="s">
        <v>515</v>
      </c>
      <c r="E52" s="75" t="s">
        <v>537</v>
      </c>
      <c r="F52" s="76"/>
      <c r="G52" s="115">
        <v>42.857142857142854</v>
      </c>
      <c r="H52" s="220">
        <v>42.857142857142854</v>
      </c>
      <c r="I52" s="115">
        <v>1</v>
      </c>
      <c r="J52" s="115">
        <v>9</v>
      </c>
      <c r="K52" s="247"/>
      <c r="L52" s="77"/>
      <c r="M52" s="113"/>
      <c r="N52" s="125"/>
      <c r="O52" s="229"/>
      <c r="P52" s="77"/>
      <c r="Q52" s="113"/>
      <c r="R52" s="124"/>
      <c r="S52" s="229"/>
      <c r="T52" s="77"/>
      <c r="U52" s="113"/>
      <c r="V52" s="124"/>
      <c r="W52" s="229"/>
      <c r="X52" s="77"/>
      <c r="Y52" s="113"/>
      <c r="Z52" s="124"/>
      <c r="AA52" s="229"/>
      <c r="AB52" s="77"/>
      <c r="AC52" s="113"/>
      <c r="AD52" s="124"/>
      <c r="AE52" s="229"/>
      <c r="AF52" s="77" t="s">
        <v>36</v>
      </c>
      <c r="AG52" s="113">
        <v>7</v>
      </c>
      <c r="AH52" s="124">
        <v>42.857142857142854</v>
      </c>
      <c r="AI52" s="229"/>
      <c r="AJ52" s="77"/>
      <c r="AK52" s="113"/>
      <c r="AL52" s="124"/>
      <c r="AM52" s="229"/>
      <c r="AN52" s="77"/>
      <c r="AO52" s="113"/>
      <c r="AP52" s="114"/>
      <c r="AQ52" s="229"/>
      <c r="AR52" s="77"/>
      <c r="AS52" s="113"/>
      <c r="AT52" s="114"/>
      <c r="AU52" s="229"/>
      <c r="AV52" s="77"/>
      <c r="AW52" s="113"/>
      <c r="AX52" s="114"/>
      <c r="AY52" s="229"/>
      <c r="AZ52" s="77"/>
      <c r="BA52" s="113"/>
      <c r="BB52" s="125"/>
      <c r="BC52" s="126"/>
    </row>
    <row r="53" spans="1:55" s="84" customFormat="1" ht="12.75" customHeight="1" x14ac:dyDescent="0.2">
      <c r="A53" s="18">
        <v>35</v>
      </c>
      <c r="B53" s="257" t="s">
        <v>36</v>
      </c>
      <c r="C53" s="74" t="s">
        <v>572</v>
      </c>
      <c r="D53" s="19" t="s">
        <v>573</v>
      </c>
      <c r="E53" s="75" t="s">
        <v>574</v>
      </c>
      <c r="F53" s="76"/>
      <c r="G53" s="115">
        <v>0</v>
      </c>
      <c r="H53" s="220">
        <v>42.857142857142854</v>
      </c>
      <c r="I53" s="115">
        <v>1</v>
      </c>
      <c r="J53" s="115">
        <v>9</v>
      </c>
      <c r="K53" s="247"/>
      <c r="L53" s="77"/>
      <c r="M53" s="113"/>
      <c r="N53" s="125"/>
      <c r="O53" s="229"/>
      <c r="P53" s="77"/>
      <c r="Q53" s="113"/>
      <c r="R53" s="124"/>
      <c r="S53" s="229"/>
      <c r="T53" s="77"/>
      <c r="U53" s="113"/>
      <c r="V53" s="124"/>
      <c r="W53" s="229"/>
      <c r="X53" s="77"/>
      <c r="Y53" s="113"/>
      <c r="Z53" s="124"/>
      <c r="AA53" s="229"/>
      <c r="AB53" s="77"/>
      <c r="AC53" s="113"/>
      <c r="AD53" s="124"/>
      <c r="AE53" s="229"/>
      <c r="AF53" s="77"/>
      <c r="AG53" s="113"/>
      <c r="AH53" s="124"/>
      <c r="AI53" s="229"/>
      <c r="AJ53" s="77"/>
      <c r="AK53" s="113"/>
      <c r="AL53" s="124"/>
      <c r="AM53" s="229"/>
      <c r="AN53" s="77"/>
      <c r="AO53" s="113"/>
      <c r="AP53" s="114"/>
      <c r="AQ53" s="229"/>
      <c r="AR53" s="77" t="s">
        <v>36</v>
      </c>
      <c r="AS53" s="113" t="s">
        <v>206</v>
      </c>
      <c r="AT53" s="114">
        <v>42.857142857142854</v>
      </c>
      <c r="AU53" s="229"/>
      <c r="AV53" s="77"/>
      <c r="AW53" s="113"/>
      <c r="AX53" s="114"/>
      <c r="AY53" s="229"/>
      <c r="AZ53" s="77"/>
      <c r="BA53" s="113"/>
      <c r="BB53" s="125"/>
      <c r="BC53" s="126"/>
    </row>
    <row r="54" spans="1:55" s="84" customFormat="1" ht="12.75" customHeight="1" x14ac:dyDescent="0.2">
      <c r="A54" s="18">
        <v>36</v>
      </c>
      <c r="B54" s="257" t="s">
        <v>36</v>
      </c>
      <c r="C54" s="74" t="s">
        <v>450</v>
      </c>
      <c r="D54" s="19" t="s">
        <v>451</v>
      </c>
      <c r="E54" s="75" t="s">
        <v>452</v>
      </c>
      <c r="F54" s="76"/>
      <c r="G54" s="115">
        <v>41.558441558441558</v>
      </c>
      <c r="H54" s="220">
        <v>41.558441558441558</v>
      </c>
      <c r="I54" s="115">
        <v>2</v>
      </c>
      <c r="J54" s="115">
        <v>12</v>
      </c>
      <c r="K54" s="247"/>
      <c r="L54" s="77"/>
      <c r="M54" s="113"/>
      <c r="N54" s="125"/>
      <c r="O54" s="229"/>
      <c r="P54" s="77"/>
      <c r="Q54" s="113"/>
      <c r="R54" s="124"/>
      <c r="S54" s="229"/>
      <c r="T54" s="77" t="s">
        <v>59</v>
      </c>
      <c r="U54" s="113">
        <v>11</v>
      </c>
      <c r="V54" s="124">
        <v>27.272727272727273</v>
      </c>
      <c r="W54" s="229"/>
      <c r="X54" s="77" t="s">
        <v>36</v>
      </c>
      <c r="Y54" s="113">
        <v>13</v>
      </c>
      <c r="Z54" s="124">
        <v>14.285714285714285</v>
      </c>
      <c r="AA54" s="229"/>
      <c r="AB54" s="77"/>
      <c r="AC54" s="113"/>
      <c r="AD54" s="124"/>
      <c r="AE54" s="229"/>
      <c r="AF54" s="77"/>
      <c r="AG54" s="113"/>
      <c r="AH54" s="124"/>
      <c r="AI54" s="229"/>
      <c r="AJ54" s="77"/>
      <c r="AK54" s="113"/>
      <c r="AL54" s="124"/>
      <c r="AM54" s="229"/>
      <c r="AN54" s="77"/>
      <c r="AO54" s="113"/>
      <c r="AP54" s="114"/>
      <c r="AQ54" s="229"/>
      <c r="AR54" s="77"/>
      <c r="AS54" s="113"/>
      <c r="AT54" s="114"/>
      <c r="AU54" s="229"/>
      <c r="AV54" s="77"/>
      <c r="AW54" s="113"/>
      <c r="AX54" s="114"/>
      <c r="AY54" s="229"/>
      <c r="AZ54" s="77"/>
      <c r="BA54" s="113"/>
      <c r="BB54" s="125"/>
      <c r="BC54" s="126"/>
    </row>
    <row r="55" spans="1:55" s="84" customFormat="1" ht="12.75" customHeight="1" x14ac:dyDescent="0.2">
      <c r="A55" s="18">
        <v>37</v>
      </c>
      <c r="B55" s="257" t="s">
        <v>36</v>
      </c>
      <c r="C55" s="74" t="s">
        <v>480</v>
      </c>
      <c r="D55" s="19" t="s">
        <v>481</v>
      </c>
      <c r="E55" s="75" t="s">
        <v>533</v>
      </c>
      <c r="F55" s="76"/>
      <c r="G55" s="115">
        <v>0</v>
      </c>
      <c r="H55" s="220">
        <v>0</v>
      </c>
      <c r="I55" s="115">
        <v>1</v>
      </c>
      <c r="J55" s="115">
        <v>9</v>
      </c>
      <c r="K55" s="247"/>
      <c r="L55" s="77"/>
      <c r="M55" s="113"/>
      <c r="N55" s="125"/>
      <c r="O55" s="229"/>
      <c r="P55" s="77" t="s">
        <v>36</v>
      </c>
      <c r="Q55" s="113">
        <v>8</v>
      </c>
      <c r="R55" s="124">
        <v>0</v>
      </c>
      <c r="S55" s="229"/>
      <c r="T55" s="77"/>
      <c r="U55" s="113"/>
      <c r="V55" s="124"/>
      <c r="W55" s="229"/>
      <c r="X55" s="77"/>
      <c r="Y55" s="113"/>
      <c r="Z55" s="124"/>
      <c r="AA55" s="229"/>
      <c r="AB55" s="77"/>
      <c r="AC55" s="113"/>
      <c r="AD55" s="124"/>
      <c r="AE55" s="229"/>
      <c r="AF55" s="77"/>
      <c r="AG55" s="113"/>
      <c r="AH55" s="124"/>
      <c r="AI55" s="229"/>
      <c r="AJ55" s="77"/>
      <c r="AK55" s="113"/>
      <c r="AL55" s="124"/>
      <c r="AM55" s="229"/>
      <c r="AN55" s="77"/>
      <c r="AO55" s="113"/>
      <c r="AP55" s="114"/>
      <c r="AQ55" s="229"/>
      <c r="AR55" s="77"/>
      <c r="AS55" s="113"/>
      <c r="AT55" s="114"/>
      <c r="AU55" s="229"/>
      <c r="AV55" s="77"/>
      <c r="AW55" s="113"/>
      <c r="AX55" s="114"/>
      <c r="AY55" s="229"/>
      <c r="AZ55" s="77"/>
      <c r="BA55" s="113"/>
      <c r="BB55" s="125"/>
      <c r="BC55" s="126"/>
    </row>
    <row r="56" spans="1:55" s="84" customFormat="1" ht="12.75" customHeight="1" x14ac:dyDescent="0.2">
      <c r="A56" s="18">
        <v>38</v>
      </c>
      <c r="B56" s="257" t="s">
        <v>36</v>
      </c>
      <c r="C56" s="74" t="s">
        <v>497</v>
      </c>
      <c r="D56" s="19" t="s">
        <v>498</v>
      </c>
      <c r="E56" s="75" t="s">
        <v>499</v>
      </c>
      <c r="F56" s="76"/>
      <c r="G56" s="115">
        <v>0</v>
      </c>
      <c r="H56" s="220">
        <v>0</v>
      </c>
      <c r="I56" s="115">
        <v>1</v>
      </c>
      <c r="J56" s="115">
        <v>9</v>
      </c>
      <c r="K56" s="247"/>
      <c r="L56" s="77"/>
      <c r="M56" s="113"/>
      <c r="N56" s="125"/>
      <c r="O56" s="229"/>
      <c r="P56" s="77"/>
      <c r="Q56" s="113"/>
      <c r="R56" s="124"/>
      <c r="S56" s="229"/>
      <c r="T56" s="77"/>
      <c r="U56" s="113"/>
      <c r="V56" s="124"/>
      <c r="W56" s="229"/>
      <c r="X56" s="77" t="s">
        <v>36</v>
      </c>
      <c r="Y56" s="113" t="s">
        <v>239</v>
      </c>
      <c r="Z56" s="124">
        <v>0</v>
      </c>
      <c r="AA56" s="229"/>
      <c r="AB56" s="77"/>
      <c r="AC56" s="113"/>
      <c r="AD56" s="124"/>
      <c r="AE56" s="229"/>
      <c r="AF56" s="77"/>
      <c r="AG56" s="113"/>
      <c r="AH56" s="124"/>
      <c r="AI56" s="229"/>
      <c r="AJ56" s="77"/>
      <c r="AK56" s="113"/>
      <c r="AL56" s="124"/>
      <c r="AM56" s="229"/>
      <c r="AN56" s="77"/>
      <c r="AO56" s="113"/>
      <c r="AP56" s="114"/>
      <c r="AQ56" s="229"/>
      <c r="AR56" s="77"/>
      <c r="AS56" s="113"/>
      <c r="AT56" s="114"/>
      <c r="AU56" s="229"/>
      <c r="AV56" s="77"/>
      <c r="AW56" s="113"/>
      <c r="AX56" s="114"/>
      <c r="AY56" s="229"/>
      <c r="AZ56" s="77"/>
      <c r="BA56" s="113"/>
      <c r="BB56" s="125"/>
      <c r="BC56" s="126"/>
    </row>
    <row r="57" spans="1:55" s="84" customFormat="1" ht="12.75" customHeight="1" x14ac:dyDescent="0.2">
      <c r="A57" s="18">
        <v>1</v>
      </c>
      <c r="B57" s="74" t="s">
        <v>34</v>
      </c>
      <c r="C57" s="74" t="s">
        <v>141</v>
      </c>
      <c r="D57" s="19" t="s">
        <v>75</v>
      </c>
      <c r="E57" s="75" t="s">
        <v>600</v>
      </c>
      <c r="F57" s="76"/>
      <c r="G57" s="115">
        <v>1645.2580801389045</v>
      </c>
      <c r="H57" s="220">
        <v>2371.6369256991516</v>
      </c>
      <c r="I57" s="115">
        <v>7</v>
      </c>
      <c r="J57" s="115">
        <v>26</v>
      </c>
      <c r="K57" s="247"/>
      <c r="L57" s="77"/>
      <c r="M57" s="113"/>
      <c r="N57" s="125"/>
      <c r="O57" s="229"/>
      <c r="P57" s="77" t="s">
        <v>34</v>
      </c>
      <c r="Q57" s="113">
        <v>1</v>
      </c>
      <c r="R57" s="124">
        <v>580.61799739838875</v>
      </c>
      <c r="S57" s="229"/>
      <c r="T57" s="77" t="s">
        <v>55</v>
      </c>
      <c r="U57" s="113" t="s">
        <v>201</v>
      </c>
      <c r="V57" s="124">
        <v>390.81115462727837</v>
      </c>
      <c r="W57" s="229"/>
      <c r="X57" s="77" t="s">
        <v>34</v>
      </c>
      <c r="Y57" s="113">
        <v>1</v>
      </c>
      <c r="Z57" s="124">
        <v>397.42749193322516</v>
      </c>
      <c r="AA57" s="229"/>
      <c r="AB57" s="77"/>
      <c r="AC57" s="113"/>
      <c r="AD57" s="124"/>
      <c r="AE57" s="229"/>
      <c r="AF57" s="77" t="s">
        <v>34</v>
      </c>
      <c r="AG57" s="113">
        <v>2</v>
      </c>
      <c r="AH57" s="124">
        <v>276.40143618001218</v>
      </c>
      <c r="AI57" s="229"/>
      <c r="AJ57" s="77"/>
      <c r="AK57" s="113"/>
      <c r="AL57" s="124"/>
      <c r="AM57" s="229"/>
      <c r="AN57" s="77"/>
      <c r="AO57" s="113"/>
      <c r="AP57" s="114"/>
      <c r="AQ57" s="229"/>
      <c r="AR57" s="77" t="s">
        <v>34</v>
      </c>
      <c r="AS57" s="113" t="s">
        <v>205</v>
      </c>
      <c r="AT57" s="114">
        <v>278.56984623523908</v>
      </c>
      <c r="AU57" s="229"/>
      <c r="AV57" s="77" t="s">
        <v>578</v>
      </c>
      <c r="AW57" s="113">
        <v>4</v>
      </c>
      <c r="AX57" s="114">
        <v>77.551499783199063</v>
      </c>
      <c r="AY57" s="229"/>
      <c r="AZ57" s="77" t="s">
        <v>55</v>
      </c>
      <c r="BA57" s="113" t="s">
        <v>201</v>
      </c>
      <c r="BB57" s="125">
        <v>370.25749954180878</v>
      </c>
      <c r="BC57" s="126"/>
    </row>
    <row r="58" spans="1:55" s="84" customFormat="1" ht="12.75" customHeight="1" x14ac:dyDescent="0.2">
      <c r="A58" s="18">
        <v>2</v>
      </c>
      <c r="B58" s="74" t="s">
        <v>34</v>
      </c>
      <c r="C58" s="74" t="s">
        <v>143</v>
      </c>
      <c r="D58" s="19" t="s">
        <v>106</v>
      </c>
      <c r="E58" s="75" t="s">
        <v>166</v>
      </c>
      <c r="F58" s="76"/>
      <c r="G58" s="115">
        <v>1355.8915449928472</v>
      </c>
      <c r="H58" s="220">
        <v>1988.9638777606112</v>
      </c>
      <c r="I58" s="115">
        <v>7</v>
      </c>
      <c r="J58" s="115">
        <v>26</v>
      </c>
      <c r="K58" s="247"/>
      <c r="L58" s="77"/>
      <c r="M58" s="113"/>
      <c r="N58" s="125"/>
      <c r="O58" s="229"/>
      <c r="P58" s="77" t="s">
        <v>34</v>
      </c>
      <c r="Q58" s="113">
        <v>3</v>
      </c>
      <c r="R58" s="124">
        <v>406.4983094072403</v>
      </c>
      <c r="S58" s="229"/>
      <c r="T58" s="77" t="s">
        <v>55</v>
      </c>
      <c r="U58" s="113" t="s">
        <v>202</v>
      </c>
      <c r="V58" s="124">
        <v>304.9015215412827</v>
      </c>
      <c r="W58" s="229"/>
      <c r="X58" s="77" t="s">
        <v>34</v>
      </c>
      <c r="Y58" s="113">
        <v>2</v>
      </c>
      <c r="Z58" s="124">
        <v>368.09027786431182</v>
      </c>
      <c r="AA58" s="229"/>
      <c r="AB58" s="77"/>
      <c r="AC58" s="113"/>
      <c r="AD58" s="124"/>
      <c r="AE58" s="229"/>
      <c r="AF58" s="77" t="s">
        <v>34</v>
      </c>
      <c r="AG58" s="113">
        <v>3</v>
      </c>
      <c r="AH58" s="124">
        <v>276.40143618001218</v>
      </c>
      <c r="AI58" s="229"/>
      <c r="AJ58" s="77"/>
      <c r="AK58" s="113"/>
      <c r="AL58" s="124"/>
      <c r="AM58" s="229"/>
      <c r="AN58" s="77"/>
      <c r="AO58" s="113"/>
      <c r="AP58" s="114"/>
      <c r="AQ58" s="229"/>
      <c r="AR58" s="77" t="s">
        <v>34</v>
      </c>
      <c r="AS58" s="113" t="s">
        <v>206</v>
      </c>
      <c r="AT58" s="114">
        <v>267.53019906140077</v>
      </c>
      <c r="AU58" s="229"/>
      <c r="AV58" s="77" t="s">
        <v>578</v>
      </c>
      <c r="AW58" s="113">
        <v>5</v>
      </c>
      <c r="AX58" s="114">
        <v>60.205999132796236</v>
      </c>
      <c r="AY58" s="229"/>
      <c r="AZ58" s="77" t="s">
        <v>55</v>
      </c>
      <c r="BA58" s="113" t="s">
        <v>202</v>
      </c>
      <c r="BB58" s="125">
        <v>305.33613457356705</v>
      </c>
      <c r="BC58" s="126"/>
    </row>
    <row r="59" spans="1:55" s="84" customFormat="1" ht="12.75" customHeight="1" x14ac:dyDescent="0.2">
      <c r="A59" s="18">
        <v>3</v>
      </c>
      <c r="B59" s="74" t="s">
        <v>34</v>
      </c>
      <c r="C59" s="74" t="s">
        <v>164</v>
      </c>
      <c r="D59" s="19" t="s">
        <v>165</v>
      </c>
      <c r="E59" s="75" t="s">
        <v>144</v>
      </c>
      <c r="F59" s="76"/>
      <c r="G59" s="115">
        <v>1247.8184812894283</v>
      </c>
      <c r="H59" s="220">
        <v>1803.6101576040096</v>
      </c>
      <c r="I59" s="115">
        <v>7</v>
      </c>
      <c r="J59" s="115">
        <v>26</v>
      </c>
      <c r="K59" s="247"/>
      <c r="L59" s="77"/>
      <c r="M59" s="113"/>
      <c r="N59" s="125"/>
      <c r="O59" s="229"/>
      <c r="P59" s="77" t="s">
        <v>34</v>
      </c>
      <c r="Q59" s="113">
        <v>2</v>
      </c>
      <c r="R59" s="124">
        <v>449.10743531280843</v>
      </c>
      <c r="S59" s="229"/>
      <c r="T59" s="77" t="s">
        <v>55</v>
      </c>
      <c r="U59" s="113" t="s">
        <v>203</v>
      </c>
      <c r="V59" s="124">
        <v>252.82737771670435</v>
      </c>
      <c r="W59" s="229"/>
      <c r="X59" s="77" t="s">
        <v>34</v>
      </c>
      <c r="Y59" s="113">
        <v>3</v>
      </c>
      <c r="Z59" s="124">
        <v>269.48223207990344</v>
      </c>
      <c r="AA59" s="229"/>
      <c r="AB59" s="77"/>
      <c r="AC59" s="113"/>
      <c r="AD59" s="124"/>
      <c r="AE59" s="229"/>
      <c r="AF59" s="77" t="s">
        <v>34</v>
      </c>
      <c r="AG59" s="113">
        <v>1</v>
      </c>
      <c r="AH59" s="124">
        <v>276.40143618001218</v>
      </c>
      <c r="AI59" s="229"/>
      <c r="AJ59" s="77"/>
      <c r="AK59" s="113"/>
      <c r="AL59" s="124"/>
      <c r="AM59" s="229"/>
      <c r="AN59" s="77"/>
      <c r="AO59" s="113"/>
      <c r="AP59" s="114"/>
      <c r="AQ59" s="229"/>
      <c r="AR59" s="77" t="s">
        <v>34</v>
      </c>
      <c r="AS59" s="113" t="s">
        <v>204</v>
      </c>
      <c r="AT59" s="114">
        <v>295.01392657335145</v>
      </c>
      <c r="AU59" s="229"/>
      <c r="AV59" s="77" t="s">
        <v>578</v>
      </c>
      <c r="AW59" s="113">
        <v>6</v>
      </c>
      <c r="AX59" s="114">
        <v>43.746936830414995</v>
      </c>
      <c r="AY59" s="229"/>
      <c r="AZ59" s="77" t="s">
        <v>55</v>
      </c>
      <c r="BA59" s="113" t="s">
        <v>206</v>
      </c>
      <c r="BB59" s="125">
        <v>217.03081291081492</v>
      </c>
      <c r="BC59" s="126"/>
    </row>
    <row r="60" spans="1:55" s="84" customFormat="1" ht="12.75" customHeight="1" x14ac:dyDescent="0.2">
      <c r="A60" s="18">
        <v>4</v>
      </c>
      <c r="B60" s="74" t="s">
        <v>34</v>
      </c>
      <c r="C60" s="74" t="s">
        <v>142</v>
      </c>
      <c r="D60" s="19" t="s">
        <v>93</v>
      </c>
      <c r="E60" s="75" t="s">
        <v>287</v>
      </c>
      <c r="F60" s="76"/>
      <c r="G60" s="115">
        <v>174.81719560517786</v>
      </c>
      <c r="H60" s="220">
        <v>1007.2116610835367</v>
      </c>
      <c r="I60" s="115">
        <v>4</v>
      </c>
      <c r="J60" s="115">
        <v>16</v>
      </c>
      <c r="K60" s="247"/>
      <c r="L60" s="77"/>
      <c r="M60" s="113"/>
      <c r="N60" s="125"/>
      <c r="O60" s="229"/>
      <c r="P60" s="77"/>
      <c r="Q60" s="113"/>
      <c r="R60" s="124"/>
      <c r="S60" s="229"/>
      <c r="T60" s="77" t="s">
        <v>55</v>
      </c>
      <c r="U60" s="113" t="s">
        <v>205</v>
      </c>
      <c r="V60" s="124">
        <v>174.81719560517786</v>
      </c>
      <c r="W60" s="229"/>
      <c r="X60" s="77"/>
      <c r="Y60" s="113"/>
      <c r="Z60" s="124"/>
      <c r="AA60" s="229"/>
      <c r="AB60" s="77"/>
      <c r="AC60" s="113"/>
      <c r="AD60" s="124"/>
      <c r="AE60" s="229"/>
      <c r="AF60" s="77"/>
      <c r="AG60" s="113"/>
      <c r="AH60" s="124"/>
      <c r="AI60" s="229"/>
      <c r="AJ60" s="77"/>
      <c r="AK60" s="113"/>
      <c r="AL60" s="124"/>
      <c r="AM60" s="229"/>
      <c r="AN60" s="77"/>
      <c r="AO60" s="113"/>
      <c r="AP60" s="114"/>
      <c r="AQ60" s="229"/>
      <c r="AR60" s="77" t="s">
        <v>34</v>
      </c>
      <c r="AS60" s="113" t="s">
        <v>202</v>
      </c>
      <c r="AT60" s="114">
        <v>313.79867174647688</v>
      </c>
      <c r="AU60" s="229"/>
      <c r="AV60" s="77" t="s">
        <v>578</v>
      </c>
      <c r="AW60" s="113">
        <v>1</v>
      </c>
      <c r="AX60" s="114">
        <v>145.15449934959719</v>
      </c>
      <c r="AY60" s="229"/>
      <c r="AZ60" s="77" t="s">
        <v>55</v>
      </c>
      <c r="BA60" s="113" t="s">
        <v>200</v>
      </c>
      <c r="BB60" s="125">
        <v>373.4412943822847</v>
      </c>
      <c r="BC60" s="126"/>
    </row>
    <row r="61" spans="1:55" s="84" customFormat="1" ht="12.75" customHeight="1" x14ac:dyDescent="0.2">
      <c r="A61" s="18">
        <v>5</v>
      </c>
      <c r="B61" s="74" t="s">
        <v>34</v>
      </c>
      <c r="C61" s="74" t="s">
        <v>412</v>
      </c>
      <c r="D61" s="19" t="s">
        <v>119</v>
      </c>
      <c r="E61" s="75" t="s">
        <v>379</v>
      </c>
      <c r="F61" s="76"/>
      <c r="G61" s="115">
        <v>0</v>
      </c>
      <c r="H61" s="220">
        <v>773.0443339208332</v>
      </c>
      <c r="I61" s="115">
        <v>3</v>
      </c>
      <c r="J61" s="115">
        <v>13</v>
      </c>
      <c r="K61" s="247"/>
      <c r="L61" s="77"/>
      <c r="M61" s="113"/>
      <c r="N61" s="125"/>
      <c r="O61" s="229"/>
      <c r="P61" s="77"/>
      <c r="Q61" s="113"/>
      <c r="R61" s="124"/>
      <c r="S61" s="229"/>
      <c r="T61" s="77"/>
      <c r="U61" s="113"/>
      <c r="V61" s="124"/>
      <c r="W61" s="229"/>
      <c r="X61" s="77"/>
      <c r="Y61" s="113"/>
      <c r="Z61" s="124"/>
      <c r="AA61" s="229"/>
      <c r="AB61" s="77"/>
      <c r="AC61" s="113"/>
      <c r="AD61" s="124"/>
      <c r="AE61" s="229"/>
      <c r="AF61" s="77"/>
      <c r="AG61" s="113"/>
      <c r="AH61" s="124"/>
      <c r="AI61" s="229"/>
      <c r="AJ61" s="77"/>
      <c r="AK61" s="113"/>
      <c r="AL61" s="124"/>
      <c r="AM61" s="229"/>
      <c r="AN61" s="77"/>
      <c r="AO61" s="113"/>
      <c r="AP61" s="114"/>
      <c r="AQ61" s="229"/>
      <c r="AR61" s="77" t="s">
        <v>34</v>
      </c>
      <c r="AS61" s="113" t="s">
        <v>200</v>
      </c>
      <c r="AT61" s="114">
        <v>362.13309373939529</v>
      </c>
      <c r="AU61" s="229"/>
      <c r="AV61" s="77" t="s">
        <v>578</v>
      </c>
      <c r="AW61" s="113">
        <v>3</v>
      </c>
      <c r="AX61" s="114">
        <v>96.298436613614058</v>
      </c>
      <c r="AY61" s="229"/>
      <c r="AZ61" s="77" t="s">
        <v>55</v>
      </c>
      <c r="BA61" s="113" t="s">
        <v>205</v>
      </c>
      <c r="BB61" s="125">
        <v>314.61280356782379</v>
      </c>
      <c r="BC61" s="126"/>
    </row>
    <row r="62" spans="1:55" s="84" customFormat="1" ht="12.75" customHeight="1" x14ac:dyDescent="0.2">
      <c r="A62" s="18">
        <v>6</v>
      </c>
      <c r="B62" s="74" t="s">
        <v>34</v>
      </c>
      <c r="C62" s="74" t="s">
        <v>58</v>
      </c>
      <c r="D62" s="19" t="s">
        <v>84</v>
      </c>
      <c r="E62" s="75" t="s">
        <v>642</v>
      </c>
      <c r="F62" s="76"/>
      <c r="G62" s="115">
        <v>549.98774300742457</v>
      </c>
      <c r="H62" s="220">
        <v>747.31470424237966</v>
      </c>
      <c r="I62" s="115">
        <v>7</v>
      </c>
      <c r="J62" s="115">
        <v>25</v>
      </c>
      <c r="K62" s="247"/>
      <c r="L62" s="77" t="s">
        <v>355</v>
      </c>
      <c r="M62" s="113">
        <v>3</v>
      </c>
      <c r="N62" s="125">
        <v>161.34993639681312</v>
      </c>
      <c r="O62" s="229"/>
      <c r="P62" s="77" t="s">
        <v>34</v>
      </c>
      <c r="Q62" s="113">
        <v>5</v>
      </c>
      <c r="R62" s="124">
        <v>161.69803396249839</v>
      </c>
      <c r="S62" s="229"/>
      <c r="T62" s="77" t="s">
        <v>55</v>
      </c>
      <c r="U62" s="113" t="s">
        <v>206</v>
      </c>
      <c r="V62" s="124">
        <v>88.350253493769301</v>
      </c>
      <c r="W62" s="229"/>
      <c r="X62" s="77" t="s">
        <v>34</v>
      </c>
      <c r="Y62" s="113">
        <v>4</v>
      </c>
      <c r="Z62" s="124">
        <v>138.58951915434372</v>
      </c>
      <c r="AA62" s="229"/>
      <c r="AB62" s="77"/>
      <c r="AC62" s="113"/>
      <c r="AD62" s="124"/>
      <c r="AE62" s="229"/>
      <c r="AF62" s="77"/>
      <c r="AG62" s="113"/>
      <c r="AH62" s="124"/>
      <c r="AI62" s="229"/>
      <c r="AJ62" s="77"/>
      <c r="AK62" s="113"/>
      <c r="AL62" s="124"/>
      <c r="AM62" s="229"/>
      <c r="AN62" s="77"/>
      <c r="AO62" s="113"/>
      <c r="AP62" s="114"/>
      <c r="AQ62" s="229"/>
      <c r="AR62" s="77" t="s">
        <v>34</v>
      </c>
      <c r="AS62" s="113" t="s">
        <v>199</v>
      </c>
      <c r="AT62" s="114">
        <v>99.637253203498886</v>
      </c>
      <c r="AU62" s="229"/>
      <c r="AV62" s="77" t="s">
        <v>578</v>
      </c>
      <c r="AW62" s="113">
        <v>8</v>
      </c>
      <c r="AX62" s="114">
        <v>12.5</v>
      </c>
      <c r="AY62" s="229"/>
      <c r="AZ62" s="77" t="s">
        <v>55</v>
      </c>
      <c r="BA62" s="113" t="s">
        <v>240</v>
      </c>
      <c r="BB62" s="125">
        <v>85.189708031456206</v>
      </c>
      <c r="BC62" s="126"/>
    </row>
    <row r="63" spans="1:55" s="84" customFormat="1" ht="12.75" customHeight="1" x14ac:dyDescent="0.2">
      <c r="A63" s="18">
        <v>7</v>
      </c>
      <c r="B63" s="74" t="s">
        <v>34</v>
      </c>
      <c r="C63" s="74" t="s">
        <v>171</v>
      </c>
      <c r="D63" s="19" t="s">
        <v>88</v>
      </c>
      <c r="E63" s="75" t="s">
        <v>579</v>
      </c>
      <c r="F63" s="76"/>
      <c r="G63" s="115">
        <v>0</v>
      </c>
      <c r="H63" s="220">
        <v>642.90739820887927</v>
      </c>
      <c r="I63" s="115">
        <v>3</v>
      </c>
      <c r="J63" s="115">
        <v>13</v>
      </c>
      <c r="K63" s="247"/>
      <c r="L63" s="77"/>
      <c r="M63" s="113"/>
      <c r="N63" s="125"/>
      <c r="O63" s="229"/>
      <c r="P63" s="77"/>
      <c r="Q63" s="113"/>
      <c r="R63" s="124"/>
      <c r="S63" s="229"/>
      <c r="T63" s="77"/>
      <c r="U63" s="113"/>
      <c r="V63" s="124"/>
      <c r="W63" s="229"/>
      <c r="X63" s="77"/>
      <c r="Y63" s="113"/>
      <c r="Z63" s="124"/>
      <c r="AA63" s="229"/>
      <c r="AB63" s="77"/>
      <c r="AC63" s="113"/>
      <c r="AD63" s="124"/>
      <c r="AE63" s="229"/>
      <c r="AF63" s="77"/>
      <c r="AG63" s="113"/>
      <c r="AH63" s="124"/>
      <c r="AI63" s="229"/>
      <c r="AJ63" s="77"/>
      <c r="AK63" s="113"/>
      <c r="AL63" s="124"/>
      <c r="AM63" s="229"/>
      <c r="AN63" s="77"/>
      <c r="AO63" s="113"/>
      <c r="AP63" s="114"/>
      <c r="AQ63" s="229"/>
      <c r="AR63" s="77" t="s">
        <v>34</v>
      </c>
      <c r="AS63" s="113" t="s">
        <v>203</v>
      </c>
      <c r="AT63" s="114">
        <v>318.60023771499925</v>
      </c>
      <c r="AU63" s="229"/>
      <c r="AV63" s="77" t="s">
        <v>578</v>
      </c>
      <c r="AW63" s="113">
        <v>2</v>
      </c>
      <c r="AX63" s="114">
        <v>117.60299956639813</v>
      </c>
      <c r="AY63" s="229"/>
      <c r="AZ63" s="77" t="s">
        <v>55</v>
      </c>
      <c r="BA63" s="113" t="s">
        <v>222</v>
      </c>
      <c r="BB63" s="125">
        <v>206.70416092748189</v>
      </c>
      <c r="BC63" s="126"/>
    </row>
    <row r="64" spans="1:55" s="84" customFormat="1" ht="12.75" customHeight="1" x14ac:dyDescent="0.2">
      <c r="A64" s="18">
        <v>8</v>
      </c>
      <c r="B64" s="74" t="s">
        <v>34</v>
      </c>
      <c r="C64" s="74" t="s">
        <v>153</v>
      </c>
      <c r="D64" s="19" t="s">
        <v>76</v>
      </c>
      <c r="E64" s="75" t="s">
        <v>131</v>
      </c>
      <c r="F64" s="76"/>
      <c r="G64" s="115">
        <v>344.06964830316286</v>
      </c>
      <c r="H64" s="220">
        <v>491.54923165914414</v>
      </c>
      <c r="I64" s="115">
        <v>6</v>
      </c>
      <c r="J64" s="115">
        <v>24</v>
      </c>
      <c r="K64" s="247"/>
      <c r="L64" s="77" t="s">
        <v>355</v>
      </c>
      <c r="M64" s="113">
        <v>6</v>
      </c>
      <c r="N64" s="125">
        <v>105.45109713208339</v>
      </c>
      <c r="O64" s="229"/>
      <c r="P64" s="77" t="s">
        <v>34</v>
      </c>
      <c r="Q64" s="113">
        <v>6</v>
      </c>
      <c r="R64" s="124">
        <v>145.41199826559247</v>
      </c>
      <c r="S64" s="229"/>
      <c r="T64" s="77" t="s">
        <v>55</v>
      </c>
      <c r="U64" s="113" t="s">
        <v>223</v>
      </c>
      <c r="V64" s="124">
        <v>47.002070566813515</v>
      </c>
      <c r="W64" s="229"/>
      <c r="X64" s="77" t="s">
        <v>34</v>
      </c>
      <c r="Y64" s="113">
        <v>7</v>
      </c>
      <c r="Z64" s="124">
        <v>46.204482338673515</v>
      </c>
      <c r="AA64" s="229"/>
      <c r="AB64" s="77"/>
      <c r="AC64" s="113"/>
      <c r="AD64" s="124"/>
      <c r="AE64" s="229"/>
      <c r="AF64" s="77"/>
      <c r="AG64" s="113"/>
      <c r="AH64" s="124"/>
      <c r="AI64" s="229"/>
      <c r="AJ64" s="77"/>
      <c r="AK64" s="113"/>
      <c r="AL64" s="124"/>
      <c r="AM64" s="229"/>
      <c r="AN64" s="77"/>
      <c r="AO64" s="113"/>
      <c r="AP64" s="114"/>
      <c r="AQ64" s="229"/>
      <c r="AR64" s="77" t="s">
        <v>34</v>
      </c>
      <c r="AS64" s="113" t="s">
        <v>226</v>
      </c>
      <c r="AT64" s="114">
        <v>51.519484824237338</v>
      </c>
      <c r="AU64" s="229"/>
      <c r="AV64" s="77"/>
      <c r="AW64" s="113"/>
      <c r="AX64" s="114"/>
      <c r="AY64" s="229"/>
      <c r="AZ64" s="77" t="s">
        <v>55</v>
      </c>
      <c r="BA64" s="113" t="s">
        <v>199</v>
      </c>
      <c r="BB64" s="125">
        <v>95.960098531743938</v>
      </c>
      <c r="BC64" s="126"/>
    </row>
    <row r="65" spans="1:55" s="84" customFormat="1" ht="12.75" customHeight="1" x14ac:dyDescent="0.2">
      <c r="A65" s="18">
        <v>9</v>
      </c>
      <c r="B65" s="74" t="s">
        <v>34</v>
      </c>
      <c r="C65" s="74" t="s">
        <v>545</v>
      </c>
      <c r="D65" s="19" t="s">
        <v>546</v>
      </c>
      <c r="E65" s="75" t="s">
        <v>547</v>
      </c>
      <c r="F65" s="76"/>
      <c r="G65" s="115">
        <v>0</v>
      </c>
      <c r="H65" s="220">
        <v>488.22035875172372</v>
      </c>
      <c r="I65" s="115">
        <v>3</v>
      </c>
      <c r="J65" s="115">
        <v>13</v>
      </c>
      <c r="K65" s="247"/>
      <c r="L65" s="77"/>
      <c r="M65" s="113"/>
      <c r="N65" s="125"/>
      <c r="O65" s="229"/>
      <c r="P65" s="77"/>
      <c r="Q65" s="113"/>
      <c r="R65" s="124"/>
      <c r="S65" s="229"/>
      <c r="T65" s="77"/>
      <c r="U65" s="113"/>
      <c r="V65" s="124"/>
      <c r="W65" s="229"/>
      <c r="X65" s="77"/>
      <c r="Y65" s="113"/>
      <c r="Z65" s="124"/>
      <c r="AA65" s="229"/>
      <c r="AB65" s="77"/>
      <c r="AC65" s="113"/>
      <c r="AD65" s="124"/>
      <c r="AE65" s="229"/>
      <c r="AF65" s="77"/>
      <c r="AG65" s="113"/>
      <c r="AH65" s="124"/>
      <c r="AI65" s="229"/>
      <c r="AJ65" s="77"/>
      <c r="AK65" s="113"/>
      <c r="AL65" s="124"/>
      <c r="AM65" s="229"/>
      <c r="AN65" s="77"/>
      <c r="AO65" s="113"/>
      <c r="AP65" s="114"/>
      <c r="AQ65" s="229"/>
      <c r="AR65" s="77" t="s">
        <v>34</v>
      </c>
      <c r="AS65" s="113" t="s">
        <v>223</v>
      </c>
      <c r="AT65" s="114">
        <v>159.83960944409569</v>
      </c>
      <c r="AU65" s="229"/>
      <c r="AV65" s="77" t="s">
        <v>578</v>
      </c>
      <c r="AW65" s="113">
        <v>7</v>
      </c>
      <c r="AX65" s="114">
        <v>27.899597348884335</v>
      </c>
      <c r="AY65" s="229"/>
      <c r="AZ65" s="77" t="s">
        <v>55</v>
      </c>
      <c r="BA65" s="113" t="s">
        <v>203</v>
      </c>
      <c r="BB65" s="125">
        <v>300.48115195874368</v>
      </c>
      <c r="BC65" s="126"/>
    </row>
    <row r="66" spans="1:55" s="84" customFormat="1" ht="12.75" customHeight="1" x14ac:dyDescent="0.2">
      <c r="A66" s="18">
        <v>10</v>
      </c>
      <c r="B66" s="74" t="s">
        <v>34</v>
      </c>
      <c r="C66" s="74" t="s">
        <v>167</v>
      </c>
      <c r="D66" s="19" t="s">
        <v>118</v>
      </c>
      <c r="E66" s="75" t="s">
        <v>465</v>
      </c>
      <c r="F66" s="76"/>
      <c r="G66" s="115">
        <v>416.97376552158858</v>
      </c>
      <c r="H66" s="220">
        <v>416.97376552158858</v>
      </c>
      <c r="I66" s="115">
        <v>1</v>
      </c>
      <c r="J66" s="115">
        <v>9</v>
      </c>
      <c r="K66" s="247"/>
      <c r="L66" s="77"/>
      <c r="M66" s="113"/>
      <c r="N66" s="125"/>
      <c r="O66" s="229"/>
      <c r="P66" s="77"/>
      <c r="Q66" s="113"/>
      <c r="R66" s="124"/>
      <c r="S66" s="229"/>
      <c r="T66" s="77" t="s">
        <v>55</v>
      </c>
      <c r="U66" s="113" t="s">
        <v>200</v>
      </c>
      <c r="V66" s="124">
        <v>416.97376552158858</v>
      </c>
      <c r="W66" s="229"/>
      <c r="X66" s="77"/>
      <c r="Y66" s="113"/>
      <c r="Z66" s="124"/>
      <c r="AA66" s="229"/>
      <c r="AB66" s="77"/>
      <c r="AC66" s="113"/>
      <c r="AD66" s="124"/>
      <c r="AE66" s="229"/>
      <c r="AF66" s="77"/>
      <c r="AG66" s="113"/>
      <c r="AH66" s="124"/>
      <c r="AI66" s="229"/>
      <c r="AJ66" s="77"/>
      <c r="AK66" s="113"/>
      <c r="AL66" s="124"/>
      <c r="AM66" s="229"/>
      <c r="AN66" s="77"/>
      <c r="AO66" s="113"/>
      <c r="AP66" s="114"/>
      <c r="AQ66" s="229"/>
      <c r="AR66" s="77"/>
      <c r="AS66" s="113"/>
      <c r="AT66" s="114"/>
      <c r="AU66" s="229"/>
      <c r="AV66" s="77"/>
      <c r="AW66" s="113"/>
      <c r="AX66" s="114"/>
      <c r="AY66" s="229"/>
      <c r="AZ66" s="77"/>
      <c r="BA66" s="113"/>
      <c r="BB66" s="125"/>
      <c r="BC66" s="126"/>
    </row>
    <row r="67" spans="1:55" s="84" customFormat="1" ht="12.75" customHeight="1" x14ac:dyDescent="0.2">
      <c r="A67" s="18">
        <v>11</v>
      </c>
      <c r="B67" s="74" t="s">
        <v>34</v>
      </c>
      <c r="C67" s="74" t="s">
        <v>205</v>
      </c>
      <c r="D67" s="19" t="s">
        <v>83</v>
      </c>
      <c r="E67" s="75" t="s">
        <v>466</v>
      </c>
      <c r="F67" s="76"/>
      <c r="G67" s="115">
        <v>189.88736901867023</v>
      </c>
      <c r="H67" s="220">
        <v>409.48695353791845</v>
      </c>
      <c r="I67" s="115">
        <v>2</v>
      </c>
      <c r="J67" s="115">
        <v>12</v>
      </c>
      <c r="K67" s="247"/>
      <c r="L67" s="77"/>
      <c r="M67" s="113"/>
      <c r="N67" s="125"/>
      <c r="O67" s="229"/>
      <c r="P67" s="77"/>
      <c r="Q67" s="113"/>
      <c r="R67" s="124"/>
      <c r="S67" s="229"/>
      <c r="T67" s="77" t="s">
        <v>55</v>
      </c>
      <c r="U67" s="113" t="s">
        <v>204</v>
      </c>
      <c r="V67" s="124">
        <v>189.88736901867023</v>
      </c>
      <c r="W67" s="229"/>
      <c r="X67" s="77"/>
      <c r="Y67" s="113"/>
      <c r="Z67" s="124"/>
      <c r="AA67" s="229"/>
      <c r="AB67" s="77"/>
      <c r="AC67" s="113"/>
      <c r="AD67" s="124"/>
      <c r="AE67" s="229"/>
      <c r="AF67" s="77"/>
      <c r="AG67" s="113"/>
      <c r="AH67" s="124"/>
      <c r="AI67" s="229"/>
      <c r="AJ67" s="77"/>
      <c r="AK67" s="113"/>
      <c r="AL67" s="124"/>
      <c r="AM67" s="229"/>
      <c r="AN67" s="77"/>
      <c r="AO67" s="113"/>
      <c r="AP67" s="114"/>
      <c r="AQ67" s="229"/>
      <c r="AR67" s="77" t="s">
        <v>34</v>
      </c>
      <c r="AS67" s="113" t="s">
        <v>222</v>
      </c>
      <c r="AT67" s="114">
        <v>219.5995845192482</v>
      </c>
      <c r="AU67" s="229"/>
      <c r="AV67" s="77"/>
      <c r="AW67" s="113"/>
      <c r="AX67" s="114"/>
      <c r="AY67" s="229"/>
      <c r="AZ67" s="77"/>
      <c r="BA67" s="113"/>
      <c r="BB67" s="125"/>
      <c r="BC67" s="126"/>
    </row>
    <row r="68" spans="1:55" s="84" customFormat="1" ht="12.75" customHeight="1" x14ac:dyDescent="0.2">
      <c r="A68" s="18">
        <v>12</v>
      </c>
      <c r="B68" s="74" t="s">
        <v>34</v>
      </c>
      <c r="C68" s="74">
        <v>557</v>
      </c>
      <c r="D68" s="19" t="s">
        <v>304</v>
      </c>
      <c r="E68" s="75" t="s">
        <v>378</v>
      </c>
      <c r="F68" s="76"/>
      <c r="G68" s="115">
        <v>0</v>
      </c>
      <c r="H68" s="220">
        <v>324.00467087927314</v>
      </c>
      <c r="I68" s="115">
        <v>1</v>
      </c>
      <c r="J68" s="115">
        <v>9</v>
      </c>
      <c r="K68" s="247"/>
      <c r="L68" s="77"/>
      <c r="M68" s="113"/>
      <c r="N68" s="125"/>
      <c r="O68" s="229"/>
      <c r="P68" s="77"/>
      <c r="Q68" s="113"/>
      <c r="R68" s="124"/>
      <c r="S68" s="229"/>
      <c r="T68" s="77"/>
      <c r="U68" s="113"/>
      <c r="V68" s="124"/>
      <c r="W68" s="229"/>
      <c r="X68" s="77"/>
      <c r="Y68" s="113"/>
      <c r="Z68" s="124"/>
      <c r="AA68" s="229"/>
      <c r="AB68" s="77"/>
      <c r="AC68" s="113"/>
      <c r="AD68" s="124"/>
      <c r="AE68" s="229"/>
      <c r="AF68" s="77"/>
      <c r="AG68" s="113"/>
      <c r="AH68" s="124"/>
      <c r="AI68" s="229"/>
      <c r="AJ68" s="77"/>
      <c r="AK68" s="113"/>
      <c r="AL68" s="124"/>
      <c r="AM68" s="229"/>
      <c r="AN68" s="77"/>
      <c r="AO68" s="113"/>
      <c r="AP68" s="114"/>
      <c r="AQ68" s="229"/>
      <c r="AR68" s="77" t="s">
        <v>34</v>
      </c>
      <c r="AS68" s="113" t="s">
        <v>201</v>
      </c>
      <c r="AT68" s="114">
        <v>324.00467087927314</v>
      </c>
      <c r="AU68" s="229"/>
      <c r="AV68" s="77"/>
      <c r="AW68" s="113"/>
      <c r="AX68" s="114"/>
      <c r="AY68" s="229"/>
      <c r="AZ68" s="77"/>
      <c r="BA68" s="113"/>
      <c r="BB68" s="125"/>
      <c r="BC68" s="126"/>
    </row>
    <row r="69" spans="1:55" s="84" customFormat="1" ht="12.75" customHeight="1" x14ac:dyDescent="0.2">
      <c r="A69" s="18">
        <v>13</v>
      </c>
      <c r="B69" s="74" t="s">
        <v>34</v>
      </c>
      <c r="C69" s="74" t="s">
        <v>206</v>
      </c>
      <c r="D69" s="19" t="s">
        <v>601</v>
      </c>
      <c r="E69" s="75" t="s">
        <v>602</v>
      </c>
      <c r="F69" s="76"/>
      <c r="G69" s="115">
        <v>0</v>
      </c>
      <c r="H69" s="220">
        <v>279.50075870996807</v>
      </c>
      <c r="I69" s="115">
        <v>1</v>
      </c>
      <c r="J69" s="115">
        <v>9</v>
      </c>
      <c r="K69" s="247"/>
      <c r="L69" s="77"/>
      <c r="M69" s="113"/>
      <c r="N69" s="125"/>
      <c r="O69" s="229"/>
      <c r="P69" s="77"/>
      <c r="Q69" s="113"/>
      <c r="R69" s="124"/>
      <c r="S69" s="229"/>
      <c r="T69" s="77"/>
      <c r="U69" s="113"/>
      <c r="V69" s="124"/>
      <c r="W69" s="229"/>
      <c r="X69" s="77"/>
      <c r="Y69" s="113"/>
      <c r="Z69" s="124"/>
      <c r="AA69" s="229"/>
      <c r="AB69" s="77"/>
      <c r="AC69" s="113"/>
      <c r="AD69" s="124"/>
      <c r="AE69" s="229"/>
      <c r="AF69" s="77"/>
      <c r="AG69" s="113"/>
      <c r="AH69" s="124"/>
      <c r="AI69" s="229"/>
      <c r="AJ69" s="77"/>
      <c r="AK69" s="113"/>
      <c r="AL69" s="124"/>
      <c r="AM69" s="229"/>
      <c r="AN69" s="77"/>
      <c r="AO69" s="113"/>
      <c r="AP69" s="114"/>
      <c r="AQ69" s="229"/>
      <c r="AR69" s="77"/>
      <c r="AS69" s="113"/>
      <c r="AT69" s="114"/>
      <c r="AU69" s="229"/>
      <c r="AV69" s="77"/>
      <c r="AW69" s="113"/>
      <c r="AX69" s="114"/>
      <c r="AY69" s="229"/>
      <c r="AZ69" s="77" t="s">
        <v>55</v>
      </c>
      <c r="BA69" s="113" t="s">
        <v>204</v>
      </c>
      <c r="BB69" s="125">
        <v>279.50075870996807</v>
      </c>
      <c r="BC69" s="126"/>
    </row>
    <row r="70" spans="1:55" s="84" customFormat="1" ht="12.75" customHeight="1" x14ac:dyDescent="0.2">
      <c r="A70" s="18">
        <v>14</v>
      </c>
      <c r="B70" s="74" t="s">
        <v>34</v>
      </c>
      <c r="C70" s="74" t="s">
        <v>280</v>
      </c>
      <c r="D70" s="19" t="s">
        <v>517</v>
      </c>
      <c r="E70" s="75" t="s">
        <v>532</v>
      </c>
      <c r="F70" s="76"/>
      <c r="G70" s="115">
        <v>268.40219488998025</v>
      </c>
      <c r="H70" s="220">
        <v>268.40219488998025</v>
      </c>
      <c r="I70" s="115">
        <v>3</v>
      </c>
      <c r="J70" s="115">
        <v>16</v>
      </c>
      <c r="K70" s="247"/>
      <c r="L70" s="77"/>
      <c r="M70" s="113"/>
      <c r="N70" s="125"/>
      <c r="O70" s="229"/>
      <c r="P70" s="77" t="s">
        <v>34</v>
      </c>
      <c r="Q70" s="113">
        <v>7</v>
      </c>
      <c r="R70" s="124">
        <v>128.95293596321125</v>
      </c>
      <c r="S70" s="229"/>
      <c r="T70" s="77"/>
      <c r="U70" s="113"/>
      <c r="V70" s="124"/>
      <c r="W70" s="229"/>
      <c r="X70" s="77" t="s">
        <v>34</v>
      </c>
      <c r="Y70" s="113">
        <v>5</v>
      </c>
      <c r="Z70" s="124">
        <v>64.449258926769033</v>
      </c>
      <c r="AA70" s="229"/>
      <c r="AB70" s="77"/>
      <c r="AC70" s="113"/>
      <c r="AD70" s="124"/>
      <c r="AE70" s="229"/>
      <c r="AF70" s="77" t="s">
        <v>34</v>
      </c>
      <c r="AG70" s="113">
        <v>4</v>
      </c>
      <c r="AH70" s="124">
        <v>75</v>
      </c>
      <c r="AI70" s="229"/>
      <c r="AJ70" s="77"/>
      <c r="AK70" s="113"/>
      <c r="AL70" s="124"/>
      <c r="AM70" s="229"/>
      <c r="AN70" s="77"/>
      <c r="AO70" s="113"/>
      <c r="AP70" s="114"/>
      <c r="AQ70" s="229"/>
      <c r="AR70" s="77"/>
      <c r="AS70" s="113"/>
      <c r="AT70" s="114"/>
      <c r="AU70" s="229"/>
      <c r="AV70" s="77"/>
      <c r="AW70" s="113"/>
      <c r="AX70" s="114"/>
      <c r="AY70" s="229"/>
      <c r="AZ70" s="77"/>
      <c r="BA70" s="113"/>
      <c r="BB70" s="125"/>
      <c r="BC70" s="126"/>
    </row>
    <row r="71" spans="1:55" s="84" customFormat="1" ht="12.75" customHeight="1" x14ac:dyDescent="0.2">
      <c r="A71" s="18">
        <v>15</v>
      </c>
      <c r="B71" s="74" t="s">
        <v>34</v>
      </c>
      <c r="C71" s="74" t="s">
        <v>238</v>
      </c>
      <c r="D71" s="19" t="s">
        <v>183</v>
      </c>
      <c r="E71" s="75" t="s">
        <v>305</v>
      </c>
      <c r="F71" s="76"/>
      <c r="G71" s="115">
        <v>77.581113609173457</v>
      </c>
      <c r="H71" s="220">
        <v>157.87468912567573</v>
      </c>
      <c r="I71" s="115">
        <v>2</v>
      </c>
      <c r="J71" s="115">
        <v>12</v>
      </c>
      <c r="K71" s="247"/>
      <c r="L71" s="77"/>
      <c r="M71" s="113"/>
      <c r="N71" s="125"/>
      <c r="O71" s="229"/>
      <c r="P71" s="77"/>
      <c r="Q71" s="113"/>
      <c r="R71" s="124"/>
      <c r="S71" s="229"/>
      <c r="T71" s="77" t="s">
        <v>55</v>
      </c>
      <c r="U71" s="113" t="s">
        <v>222</v>
      </c>
      <c r="V71" s="124">
        <v>77.581113609173457</v>
      </c>
      <c r="W71" s="229"/>
      <c r="X71" s="77"/>
      <c r="Y71" s="113"/>
      <c r="Z71" s="124"/>
      <c r="AA71" s="229"/>
      <c r="AB71" s="77"/>
      <c r="AC71" s="113"/>
      <c r="AD71" s="124"/>
      <c r="AE71" s="229"/>
      <c r="AF71" s="77"/>
      <c r="AG71" s="113"/>
      <c r="AH71" s="124"/>
      <c r="AI71" s="229"/>
      <c r="AJ71" s="77"/>
      <c r="AK71" s="113"/>
      <c r="AL71" s="124"/>
      <c r="AM71" s="229"/>
      <c r="AN71" s="77"/>
      <c r="AO71" s="113"/>
      <c r="AP71" s="114"/>
      <c r="AQ71" s="229"/>
      <c r="AR71" s="77" t="s">
        <v>34</v>
      </c>
      <c r="AS71" s="113" t="s">
        <v>240</v>
      </c>
      <c r="AT71" s="114">
        <v>80.293575516502258</v>
      </c>
      <c r="AU71" s="229"/>
      <c r="AV71" s="77"/>
      <c r="AW71" s="113"/>
      <c r="AX71" s="114"/>
      <c r="AY71" s="229"/>
      <c r="AZ71" s="77"/>
      <c r="BA71" s="113"/>
      <c r="BB71" s="125"/>
      <c r="BC71" s="126"/>
    </row>
    <row r="72" spans="1:55" s="84" customFormat="1" ht="12.75" customHeight="1" x14ac:dyDescent="0.2">
      <c r="A72" s="18">
        <v>16</v>
      </c>
      <c r="B72" s="74" t="s">
        <v>34</v>
      </c>
      <c r="C72" s="74" t="s">
        <v>603</v>
      </c>
      <c r="D72" s="19" t="s">
        <v>94</v>
      </c>
      <c r="E72" s="75" t="s">
        <v>604</v>
      </c>
      <c r="F72" s="76"/>
      <c r="G72" s="115">
        <v>0</v>
      </c>
      <c r="H72" s="220">
        <v>157.35425750726552</v>
      </c>
      <c r="I72" s="115">
        <v>1</v>
      </c>
      <c r="J72" s="115">
        <v>9</v>
      </c>
      <c r="K72" s="247"/>
      <c r="L72" s="77"/>
      <c r="M72" s="113"/>
      <c r="N72" s="125"/>
      <c r="O72" s="229"/>
      <c r="P72" s="77"/>
      <c r="Q72" s="113"/>
      <c r="R72" s="124"/>
      <c r="S72" s="229"/>
      <c r="T72" s="77"/>
      <c r="U72" s="113"/>
      <c r="V72" s="124"/>
      <c r="W72" s="229"/>
      <c r="X72" s="77"/>
      <c r="Y72" s="113"/>
      <c r="Z72" s="124"/>
      <c r="AA72" s="229"/>
      <c r="AB72" s="77"/>
      <c r="AC72" s="113"/>
      <c r="AD72" s="124"/>
      <c r="AE72" s="229"/>
      <c r="AF72" s="77"/>
      <c r="AG72" s="113"/>
      <c r="AH72" s="124"/>
      <c r="AI72" s="229"/>
      <c r="AJ72" s="77"/>
      <c r="AK72" s="113"/>
      <c r="AL72" s="124"/>
      <c r="AM72" s="229"/>
      <c r="AN72" s="77"/>
      <c r="AO72" s="113"/>
      <c r="AP72" s="114"/>
      <c r="AQ72" s="229"/>
      <c r="AR72" s="77"/>
      <c r="AS72" s="113"/>
      <c r="AT72" s="114"/>
      <c r="AU72" s="229"/>
      <c r="AV72" s="77"/>
      <c r="AW72" s="113"/>
      <c r="AX72" s="114"/>
      <c r="AY72" s="229"/>
      <c r="AZ72" s="77" t="s">
        <v>55</v>
      </c>
      <c r="BA72" s="113" t="s">
        <v>223</v>
      </c>
      <c r="BB72" s="125">
        <v>157.35425750726552</v>
      </c>
      <c r="BC72" s="126"/>
    </row>
    <row r="73" spans="1:55" s="84" customFormat="1" ht="12.75" customHeight="1" x14ac:dyDescent="0.2">
      <c r="A73" s="18">
        <v>17</v>
      </c>
      <c r="B73" s="74" t="s">
        <v>34</v>
      </c>
      <c r="C73" s="74" t="s">
        <v>322</v>
      </c>
      <c r="D73" s="19" t="s">
        <v>85</v>
      </c>
      <c r="E73" s="75" t="s">
        <v>500</v>
      </c>
      <c r="F73" s="76"/>
      <c r="G73" s="115">
        <v>145.69619575718403</v>
      </c>
      <c r="H73" s="220">
        <v>145.69619575718403</v>
      </c>
      <c r="I73" s="115">
        <v>2</v>
      </c>
      <c r="J73" s="115">
        <v>13</v>
      </c>
      <c r="K73" s="247"/>
      <c r="L73" s="77"/>
      <c r="M73" s="113"/>
      <c r="N73" s="125"/>
      <c r="O73" s="229"/>
      <c r="P73" s="77" t="s">
        <v>34</v>
      </c>
      <c r="Q73" s="113">
        <v>8</v>
      </c>
      <c r="R73" s="124">
        <v>81.246936830414995</v>
      </c>
      <c r="S73" s="229"/>
      <c r="T73" s="77"/>
      <c r="U73" s="113"/>
      <c r="V73" s="124"/>
      <c r="W73" s="229"/>
      <c r="X73" s="77" t="s">
        <v>34</v>
      </c>
      <c r="Y73" s="113">
        <v>6</v>
      </c>
      <c r="Z73" s="124">
        <v>64.449258926769033</v>
      </c>
      <c r="AA73" s="229"/>
      <c r="AB73" s="77"/>
      <c r="AC73" s="113"/>
      <c r="AD73" s="124"/>
      <c r="AE73" s="229"/>
      <c r="AF73" s="77"/>
      <c r="AG73" s="113"/>
      <c r="AH73" s="124"/>
      <c r="AI73" s="229"/>
      <c r="AJ73" s="77"/>
      <c r="AK73" s="113"/>
      <c r="AL73" s="124"/>
      <c r="AM73" s="229"/>
      <c r="AN73" s="77"/>
      <c r="AO73" s="113"/>
      <c r="AP73" s="114"/>
      <c r="AQ73" s="229"/>
      <c r="AR73" s="77"/>
      <c r="AS73" s="113"/>
      <c r="AT73" s="114"/>
      <c r="AU73" s="229"/>
      <c r="AV73" s="77"/>
      <c r="AW73" s="113"/>
      <c r="AX73" s="114"/>
      <c r="AY73" s="229"/>
      <c r="AZ73" s="77"/>
      <c r="BA73" s="113"/>
      <c r="BB73" s="125"/>
      <c r="BC73" s="126"/>
    </row>
    <row r="74" spans="1:55" s="84" customFormat="1" ht="12.75" customHeight="1" x14ac:dyDescent="0.2">
      <c r="A74" s="18">
        <v>18</v>
      </c>
      <c r="B74" s="74" t="s">
        <v>34</v>
      </c>
      <c r="C74" s="74" t="s">
        <v>621</v>
      </c>
      <c r="D74" s="19" t="s">
        <v>622</v>
      </c>
      <c r="E74" s="75" t="s">
        <v>623</v>
      </c>
      <c r="F74" s="76"/>
      <c r="G74" s="115">
        <v>0</v>
      </c>
      <c r="H74" s="220">
        <v>106.246936830415</v>
      </c>
      <c r="I74" s="115">
        <v>1</v>
      </c>
      <c r="J74" s="115">
        <v>9</v>
      </c>
      <c r="K74" s="247"/>
      <c r="L74" s="77"/>
      <c r="M74" s="113"/>
      <c r="N74" s="125"/>
      <c r="O74" s="229"/>
      <c r="P74" s="77"/>
      <c r="Q74" s="113"/>
      <c r="R74" s="124"/>
      <c r="S74" s="229"/>
      <c r="T74" s="77"/>
      <c r="U74" s="113"/>
      <c r="V74" s="124"/>
      <c r="W74" s="229"/>
      <c r="X74" s="77"/>
      <c r="Y74" s="113"/>
      <c r="Z74" s="124"/>
      <c r="AA74" s="229"/>
      <c r="AB74" s="77"/>
      <c r="AC74" s="113"/>
      <c r="AD74" s="124"/>
      <c r="AE74" s="229"/>
      <c r="AF74" s="77"/>
      <c r="AG74" s="113"/>
      <c r="AH74" s="124"/>
      <c r="AI74" s="229"/>
      <c r="AJ74" s="77"/>
      <c r="AK74" s="113"/>
      <c r="AL74" s="124"/>
      <c r="AM74" s="229"/>
      <c r="AN74" s="77"/>
      <c r="AO74" s="113"/>
      <c r="AP74" s="114"/>
      <c r="AQ74" s="229"/>
      <c r="AR74" s="77"/>
      <c r="AS74" s="113"/>
      <c r="AT74" s="114"/>
      <c r="AU74" s="229"/>
      <c r="AV74" s="77"/>
      <c r="AW74" s="113"/>
      <c r="AX74" s="114"/>
      <c r="AY74" s="229"/>
      <c r="AZ74" s="77" t="s">
        <v>96</v>
      </c>
      <c r="BA74" s="113" t="s">
        <v>203</v>
      </c>
      <c r="BB74" s="125">
        <v>106.246936830415</v>
      </c>
      <c r="BC74" s="126"/>
    </row>
    <row r="75" spans="1:55" s="84" customFormat="1" ht="12.75" customHeight="1" x14ac:dyDescent="0.2">
      <c r="A75" s="18">
        <v>19</v>
      </c>
      <c r="B75" s="74" t="s">
        <v>34</v>
      </c>
      <c r="C75" s="74" t="s">
        <v>269</v>
      </c>
      <c r="D75" s="19" t="s">
        <v>414</v>
      </c>
      <c r="E75" s="75" t="s">
        <v>605</v>
      </c>
      <c r="F75" s="76"/>
      <c r="G75" s="115">
        <v>0</v>
      </c>
      <c r="H75" s="220">
        <v>67.796598408299701</v>
      </c>
      <c r="I75" s="115">
        <v>1</v>
      </c>
      <c r="J75" s="115">
        <v>9</v>
      </c>
      <c r="K75" s="247"/>
      <c r="L75" s="77"/>
      <c r="M75" s="113"/>
      <c r="N75" s="125"/>
      <c r="O75" s="229"/>
      <c r="P75" s="77"/>
      <c r="Q75" s="113"/>
      <c r="R75" s="124"/>
      <c r="S75" s="229"/>
      <c r="T75" s="77"/>
      <c r="U75" s="113"/>
      <c r="V75" s="124"/>
      <c r="W75" s="229"/>
      <c r="X75" s="77"/>
      <c r="Y75" s="113"/>
      <c r="Z75" s="124"/>
      <c r="AA75" s="229"/>
      <c r="AB75" s="77"/>
      <c r="AC75" s="113"/>
      <c r="AD75" s="124"/>
      <c r="AE75" s="229"/>
      <c r="AF75" s="77"/>
      <c r="AG75" s="113"/>
      <c r="AH75" s="124"/>
      <c r="AI75" s="229"/>
      <c r="AJ75" s="77"/>
      <c r="AK75" s="113"/>
      <c r="AL75" s="124"/>
      <c r="AM75" s="229"/>
      <c r="AN75" s="77"/>
      <c r="AO75" s="113"/>
      <c r="AP75" s="114"/>
      <c r="AQ75" s="229"/>
      <c r="AR75" s="77"/>
      <c r="AS75" s="113"/>
      <c r="AT75" s="114"/>
      <c r="AU75" s="229"/>
      <c r="AV75" s="77"/>
      <c r="AW75" s="113"/>
      <c r="AX75" s="114"/>
      <c r="AY75" s="229"/>
      <c r="AZ75" s="77" t="s">
        <v>55</v>
      </c>
      <c r="BA75" s="113" t="s">
        <v>226</v>
      </c>
      <c r="BB75" s="125">
        <v>67.796598408299701</v>
      </c>
      <c r="BC75" s="126"/>
    </row>
    <row r="76" spans="1:55" s="84" customFormat="1" ht="12.75" customHeight="1" x14ac:dyDescent="0.2">
      <c r="A76" s="18">
        <v>20</v>
      </c>
      <c r="B76" s="74" t="s">
        <v>34</v>
      </c>
      <c r="C76" s="74" t="s">
        <v>606</v>
      </c>
      <c r="D76" s="19" t="s">
        <v>607</v>
      </c>
      <c r="E76" s="75" t="s">
        <v>608</v>
      </c>
      <c r="F76" s="76"/>
      <c r="G76" s="115">
        <v>0</v>
      </c>
      <c r="H76" s="220">
        <v>50.163544641054756</v>
      </c>
      <c r="I76" s="115">
        <v>1</v>
      </c>
      <c r="J76" s="115">
        <v>9</v>
      </c>
      <c r="K76" s="247"/>
      <c r="L76" s="77"/>
      <c r="M76" s="113"/>
      <c r="N76" s="125"/>
      <c r="O76" s="229"/>
      <c r="P76" s="77"/>
      <c r="Q76" s="113"/>
      <c r="R76" s="124"/>
      <c r="S76" s="229"/>
      <c r="T76" s="77"/>
      <c r="U76" s="113"/>
      <c r="V76" s="124"/>
      <c r="W76" s="229"/>
      <c r="X76" s="77"/>
      <c r="Y76" s="113"/>
      <c r="Z76" s="124"/>
      <c r="AA76" s="229"/>
      <c r="AB76" s="77"/>
      <c r="AC76" s="113"/>
      <c r="AD76" s="124"/>
      <c r="AE76" s="229"/>
      <c r="AF76" s="77"/>
      <c r="AG76" s="113"/>
      <c r="AH76" s="124"/>
      <c r="AI76" s="229"/>
      <c r="AJ76" s="77"/>
      <c r="AK76" s="113"/>
      <c r="AL76" s="124"/>
      <c r="AM76" s="229"/>
      <c r="AN76" s="77"/>
      <c r="AO76" s="113"/>
      <c r="AP76" s="114"/>
      <c r="AQ76" s="229"/>
      <c r="AR76" s="77"/>
      <c r="AS76" s="113"/>
      <c r="AT76" s="114"/>
      <c r="AU76" s="229"/>
      <c r="AV76" s="77"/>
      <c r="AW76" s="113"/>
      <c r="AX76" s="114"/>
      <c r="AY76" s="229"/>
      <c r="AZ76" s="77" t="s">
        <v>55</v>
      </c>
      <c r="BA76" s="113" t="s">
        <v>239</v>
      </c>
      <c r="BB76" s="125">
        <v>50.163544641054756</v>
      </c>
      <c r="BC76" s="126"/>
    </row>
    <row r="77" spans="1:55" s="84" customFormat="1" ht="12.75" customHeight="1" x14ac:dyDescent="0.2">
      <c r="A77" s="18">
        <v>21</v>
      </c>
      <c r="B77" s="74" t="s">
        <v>34</v>
      </c>
      <c r="C77" s="74" t="s">
        <v>548</v>
      </c>
      <c r="D77" s="19" t="s">
        <v>382</v>
      </c>
      <c r="E77" s="75" t="s">
        <v>383</v>
      </c>
      <c r="F77" s="76"/>
      <c r="G77" s="115">
        <v>0</v>
      </c>
      <c r="H77" s="220">
        <v>15.384615384615385</v>
      </c>
      <c r="I77" s="115">
        <v>1</v>
      </c>
      <c r="J77" s="115">
        <v>9</v>
      </c>
      <c r="K77" s="247"/>
      <c r="L77" s="77"/>
      <c r="M77" s="113"/>
      <c r="N77" s="125"/>
      <c r="O77" s="229"/>
      <c r="P77" s="77"/>
      <c r="Q77" s="113"/>
      <c r="R77" s="124"/>
      <c r="S77" s="229"/>
      <c r="T77" s="77"/>
      <c r="U77" s="113"/>
      <c r="V77" s="124"/>
      <c r="W77" s="229"/>
      <c r="X77" s="77"/>
      <c r="Y77" s="113"/>
      <c r="Z77" s="124"/>
      <c r="AA77" s="229"/>
      <c r="AB77" s="77"/>
      <c r="AC77" s="113"/>
      <c r="AD77" s="124"/>
      <c r="AE77" s="229"/>
      <c r="AF77" s="77"/>
      <c r="AG77" s="113"/>
      <c r="AH77" s="124"/>
      <c r="AI77" s="229"/>
      <c r="AJ77" s="77"/>
      <c r="AK77" s="113"/>
      <c r="AL77" s="124"/>
      <c r="AM77" s="229"/>
      <c r="AN77" s="77"/>
      <c r="AO77" s="113"/>
      <c r="AP77" s="114"/>
      <c r="AQ77" s="229"/>
      <c r="AR77" s="77" t="s">
        <v>34</v>
      </c>
      <c r="AS77" s="113" t="s">
        <v>239</v>
      </c>
      <c r="AT77" s="114">
        <v>15.384615384615385</v>
      </c>
      <c r="AU77" s="229"/>
      <c r="AV77" s="77"/>
      <c r="AW77" s="113"/>
      <c r="AX77" s="114"/>
      <c r="AY77" s="229"/>
      <c r="AZ77" s="77"/>
      <c r="BA77" s="113"/>
      <c r="BB77" s="125"/>
      <c r="BC77" s="126"/>
    </row>
    <row r="78" spans="1:55" s="84" customFormat="1" ht="12.75" customHeight="1" x14ac:dyDescent="0.2">
      <c r="A78" s="18">
        <v>22</v>
      </c>
      <c r="B78" s="74" t="s">
        <v>34</v>
      </c>
      <c r="C78" s="74" t="s">
        <v>609</v>
      </c>
      <c r="D78" s="19" t="s">
        <v>188</v>
      </c>
      <c r="E78" s="75" t="s">
        <v>610</v>
      </c>
      <c r="F78" s="76"/>
      <c r="G78" s="115">
        <v>0</v>
      </c>
      <c r="H78" s="220">
        <v>7.1428571428571423</v>
      </c>
      <c r="I78" s="115">
        <v>1</v>
      </c>
      <c r="J78" s="115">
        <v>9</v>
      </c>
      <c r="K78" s="247"/>
      <c r="L78" s="77"/>
      <c r="M78" s="113"/>
      <c r="N78" s="125"/>
      <c r="O78" s="229"/>
      <c r="P78" s="77"/>
      <c r="Q78" s="113"/>
      <c r="R78" s="124"/>
      <c r="S78" s="229"/>
      <c r="T78" s="77"/>
      <c r="U78" s="113"/>
      <c r="V78" s="124"/>
      <c r="W78" s="229"/>
      <c r="X78" s="77"/>
      <c r="Y78" s="113"/>
      <c r="Z78" s="124"/>
      <c r="AA78" s="229"/>
      <c r="AB78" s="77"/>
      <c r="AC78" s="113"/>
      <c r="AD78" s="124"/>
      <c r="AE78" s="229"/>
      <c r="AF78" s="77"/>
      <c r="AG78" s="113"/>
      <c r="AH78" s="124"/>
      <c r="AI78" s="229"/>
      <c r="AJ78" s="77"/>
      <c r="AK78" s="113"/>
      <c r="AL78" s="124"/>
      <c r="AM78" s="229"/>
      <c r="AN78" s="77"/>
      <c r="AO78" s="113"/>
      <c r="AP78" s="114"/>
      <c r="AQ78" s="229"/>
      <c r="AR78" s="77"/>
      <c r="AS78" s="113"/>
      <c r="AT78" s="114"/>
      <c r="AU78" s="229"/>
      <c r="AV78" s="77"/>
      <c r="AW78" s="113"/>
      <c r="AX78" s="114"/>
      <c r="AY78" s="229"/>
      <c r="AZ78" s="77" t="s">
        <v>55</v>
      </c>
      <c r="BA78" s="113">
        <v>14</v>
      </c>
      <c r="BB78" s="125">
        <v>7.1428571428571423</v>
      </c>
      <c r="BC78" s="126"/>
    </row>
    <row r="79" spans="1:55" s="84" customFormat="1" ht="12.75" customHeight="1" x14ac:dyDescent="0.2">
      <c r="A79" s="18">
        <v>23</v>
      </c>
      <c r="B79" s="74" t="s">
        <v>34</v>
      </c>
      <c r="C79" s="74" t="s">
        <v>359</v>
      </c>
      <c r="D79" s="19" t="s">
        <v>640</v>
      </c>
      <c r="E79" s="75" t="s">
        <v>360</v>
      </c>
      <c r="F79" s="76"/>
      <c r="G79" s="115">
        <v>0</v>
      </c>
      <c r="H79" s="220">
        <v>0</v>
      </c>
      <c r="I79" s="115">
        <v>1</v>
      </c>
      <c r="J79" s="115">
        <v>7</v>
      </c>
      <c r="K79" s="247"/>
      <c r="L79" s="77"/>
      <c r="M79" s="113"/>
      <c r="N79" s="125"/>
      <c r="O79" s="229"/>
      <c r="P79" s="77"/>
      <c r="Q79" s="113"/>
      <c r="R79" s="124"/>
      <c r="S79" s="229"/>
      <c r="T79" s="77"/>
      <c r="U79" s="113"/>
      <c r="V79" s="124"/>
      <c r="W79" s="229"/>
      <c r="X79" s="77"/>
      <c r="Y79" s="113"/>
      <c r="Z79" s="124"/>
      <c r="AA79" s="229"/>
      <c r="AB79" s="77"/>
      <c r="AC79" s="113"/>
      <c r="AD79" s="124"/>
      <c r="AE79" s="229"/>
      <c r="AF79" s="77"/>
      <c r="AG79" s="113"/>
      <c r="AH79" s="124"/>
      <c r="AI79" s="229"/>
      <c r="AJ79" s="77"/>
      <c r="AK79" s="113"/>
      <c r="AL79" s="124"/>
      <c r="AM79" s="229"/>
      <c r="AN79" s="77" t="s">
        <v>355</v>
      </c>
      <c r="AO79" s="113">
        <v>1</v>
      </c>
      <c r="AP79" s="114">
        <v>0</v>
      </c>
      <c r="AQ79" s="229"/>
      <c r="AR79" s="77"/>
      <c r="AS79" s="113"/>
      <c r="AT79" s="114"/>
      <c r="AU79" s="229"/>
      <c r="AV79" s="77"/>
      <c r="AW79" s="113"/>
      <c r="AX79" s="114"/>
      <c r="AY79" s="229"/>
      <c r="AZ79" s="77"/>
      <c r="BA79" s="113"/>
      <c r="BB79" s="125"/>
      <c r="BC79" s="126"/>
    </row>
    <row r="80" spans="1:55" s="84" customFormat="1" ht="12.75" customHeight="1" x14ac:dyDescent="0.2">
      <c r="A80" s="18">
        <v>1</v>
      </c>
      <c r="B80" s="258" t="s">
        <v>35</v>
      </c>
      <c r="C80" s="74" t="s">
        <v>242</v>
      </c>
      <c r="D80" s="19" t="s">
        <v>86</v>
      </c>
      <c r="E80" s="75" t="s">
        <v>453</v>
      </c>
      <c r="F80" s="76"/>
      <c r="G80" s="115">
        <v>1315.7769238247467</v>
      </c>
      <c r="H80" s="220">
        <v>2104.3004985367747</v>
      </c>
      <c r="I80" s="115">
        <v>6</v>
      </c>
      <c r="J80" s="115">
        <v>23</v>
      </c>
      <c r="K80" s="247"/>
      <c r="L80" s="77"/>
      <c r="M80" s="113"/>
      <c r="N80" s="125"/>
      <c r="O80" s="229"/>
      <c r="P80" s="77" t="s">
        <v>56</v>
      </c>
      <c r="Q80" s="113">
        <v>1</v>
      </c>
      <c r="R80" s="124">
        <v>508.86492927471841</v>
      </c>
      <c r="S80" s="229"/>
      <c r="T80" s="77" t="s">
        <v>56</v>
      </c>
      <c r="U80" s="113" t="s">
        <v>200</v>
      </c>
      <c r="V80" s="124">
        <v>432.06649389962558</v>
      </c>
      <c r="W80" s="229"/>
      <c r="X80" s="77" t="s">
        <v>56</v>
      </c>
      <c r="Y80" s="113">
        <v>2</v>
      </c>
      <c r="Z80" s="124">
        <v>374.84550065040281</v>
      </c>
      <c r="AA80" s="229"/>
      <c r="AB80" s="77"/>
      <c r="AC80" s="113"/>
      <c r="AD80" s="124"/>
      <c r="AE80" s="229"/>
      <c r="AF80" s="77"/>
      <c r="AG80" s="113"/>
      <c r="AH80" s="124"/>
      <c r="AI80" s="229"/>
      <c r="AJ80" s="77"/>
      <c r="AK80" s="113"/>
      <c r="AL80" s="124"/>
      <c r="AM80" s="229"/>
      <c r="AN80" s="77"/>
      <c r="AO80" s="113"/>
      <c r="AP80" s="114"/>
      <c r="AQ80" s="229"/>
      <c r="AR80" s="77" t="s">
        <v>56</v>
      </c>
      <c r="AS80" s="113">
        <v>1</v>
      </c>
      <c r="AT80" s="114">
        <v>397.96962438796152</v>
      </c>
      <c r="AU80" s="229"/>
      <c r="AV80" s="77" t="s">
        <v>56</v>
      </c>
      <c r="AW80" s="113">
        <v>2</v>
      </c>
      <c r="AX80" s="114">
        <v>121.54951457765607</v>
      </c>
      <c r="AY80" s="229"/>
      <c r="AZ80" s="77" t="s">
        <v>57</v>
      </c>
      <c r="BA80" s="113" t="s">
        <v>222</v>
      </c>
      <c r="BB80" s="125">
        <v>269.00443574641031</v>
      </c>
      <c r="BC80" s="126"/>
    </row>
    <row r="81" spans="1:55" s="84" customFormat="1" ht="12.75" customHeight="1" x14ac:dyDescent="0.2">
      <c r="A81" s="18">
        <v>2</v>
      </c>
      <c r="B81" s="258" t="s">
        <v>35</v>
      </c>
      <c r="C81" s="74" t="s">
        <v>148</v>
      </c>
      <c r="D81" s="19" t="s">
        <v>308</v>
      </c>
      <c r="E81" s="75" t="s">
        <v>454</v>
      </c>
      <c r="F81" s="76"/>
      <c r="G81" s="115">
        <v>1268.0917555975768</v>
      </c>
      <c r="H81" s="220">
        <v>1903.6375209037938</v>
      </c>
      <c r="I81" s="115">
        <v>6</v>
      </c>
      <c r="J81" s="115">
        <v>22</v>
      </c>
      <c r="K81" s="247"/>
      <c r="L81" s="77"/>
      <c r="M81" s="113"/>
      <c r="N81" s="125"/>
      <c r="O81" s="229"/>
      <c r="P81" s="77"/>
      <c r="Q81" s="113"/>
      <c r="R81" s="124"/>
      <c r="S81" s="229"/>
      <c r="T81" s="77" t="s">
        <v>56</v>
      </c>
      <c r="U81" s="113" t="s">
        <v>201</v>
      </c>
      <c r="V81" s="124">
        <v>390.02861298182432</v>
      </c>
      <c r="W81" s="229"/>
      <c r="X81" s="77" t="s">
        <v>56</v>
      </c>
      <c r="Y81" s="113">
        <v>1</v>
      </c>
      <c r="Z81" s="124">
        <v>406.14393726401687</v>
      </c>
      <c r="AA81" s="229"/>
      <c r="AB81" s="77"/>
      <c r="AC81" s="113"/>
      <c r="AD81" s="124"/>
      <c r="AE81" s="229"/>
      <c r="AF81" s="77" t="s">
        <v>35</v>
      </c>
      <c r="AG81" s="113">
        <v>1</v>
      </c>
      <c r="AH81" s="124">
        <v>471.91920535173568</v>
      </c>
      <c r="AI81" s="229"/>
      <c r="AJ81" s="77"/>
      <c r="AK81" s="113"/>
      <c r="AL81" s="124"/>
      <c r="AM81" s="229"/>
      <c r="AN81" s="77"/>
      <c r="AO81" s="113"/>
      <c r="AP81" s="114"/>
      <c r="AQ81" s="229"/>
      <c r="AR81" s="77" t="s">
        <v>56</v>
      </c>
      <c r="AS81" s="113">
        <v>4</v>
      </c>
      <c r="AT81" s="114">
        <v>297.96962438796157</v>
      </c>
      <c r="AU81" s="229"/>
      <c r="AV81" s="77" t="s">
        <v>56</v>
      </c>
      <c r="AW81" s="113">
        <v>3</v>
      </c>
      <c r="AX81" s="114">
        <v>101.6338405137609</v>
      </c>
      <c r="AY81" s="229"/>
      <c r="AZ81" s="77" t="s">
        <v>56</v>
      </c>
      <c r="BA81" s="113" t="s">
        <v>222</v>
      </c>
      <c r="BB81" s="125">
        <v>235.94230040449435</v>
      </c>
      <c r="BC81" s="126"/>
    </row>
    <row r="82" spans="1:55" s="84" customFormat="1" ht="12.75" customHeight="1" x14ac:dyDescent="0.2">
      <c r="A82" s="18">
        <v>3</v>
      </c>
      <c r="B82" s="258" t="s">
        <v>35</v>
      </c>
      <c r="C82" s="74" t="s">
        <v>110</v>
      </c>
      <c r="D82" s="19" t="s">
        <v>112</v>
      </c>
      <c r="E82" s="75" t="s">
        <v>128</v>
      </c>
      <c r="F82" s="76"/>
      <c r="G82" s="115">
        <v>771.01216492784306</v>
      </c>
      <c r="H82" s="220">
        <v>1524.3300351198582</v>
      </c>
      <c r="I82" s="115">
        <v>5</v>
      </c>
      <c r="J82" s="115">
        <v>19</v>
      </c>
      <c r="K82" s="247"/>
      <c r="L82" s="77"/>
      <c r="M82" s="113"/>
      <c r="N82" s="125"/>
      <c r="O82" s="229"/>
      <c r="P82" s="77"/>
      <c r="Q82" s="113"/>
      <c r="R82" s="124"/>
      <c r="S82" s="229"/>
      <c r="T82" s="77" t="s">
        <v>57</v>
      </c>
      <c r="U82" s="113" t="s">
        <v>201</v>
      </c>
      <c r="V82" s="124">
        <v>326.66446955732431</v>
      </c>
      <c r="W82" s="229"/>
      <c r="X82" s="77" t="s">
        <v>57</v>
      </c>
      <c r="Y82" s="113">
        <v>1</v>
      </c>
      <c r="Z82" s="124">
        <v>444.34769537051875</v>
      </c>
      <c r="AA82" s="229"/>
      <c r="AB82" s="77"/>
      <c r="AC82" s="113"/>
      <c r="AD82" s="124"/>
      <c r="AE82" s="229"/>
      <c r="AF82" s="77"/>
      <c r="AG82" s="113"/>
      <c r="AH82" s="124"/>
      <c r="AI82" s="229"/>
      <c r="AJ82" s="77"/>
      <c r="AK82" s="113"/>
      <c r="AL82" s="124"/>
      <c r="AM82" s="229"/>
      <c r="AN82" s="77"/>
      <c r="AO82" s="113"/>
      <c r="AP82" s="114"/>
      <c r="AQ82" s="229"/>
      <c r="AR82" s="77" t="s">
        <v>57</v>
      </c>
      <c r="AS82" s="113" t="s">
        <v>200</v>
      </c>
      <c r="AT82" s="114">
        <v>435.46349804879156</v>
      </c>
      <c r="AU82" s="229"/>
      <c r="AV82" s="77" t="s">
        <v>57</v>
      </c>
      <c r="AW82" s="113">
        <v>3</v>
      </c>
      <c r="AX82" s="114">
        <v>56.246936830414995</v>
      </c>
      <c r="AY82" s="229"/>
      <c r="AZ82" s="77" t="s">
        <v>57</v>
      </c>
      <c r="BA82" s="113" t="s">
        <v>204</v>
      </c>
      <c r="BB82" s="125">
        <v>261.60743531280843</v>
      </c>
      <c r="BC82" s="126"/>
    </row>
    <row r="83" spans="1:55" s="84" customFormat="1" ht="12.75" customHeight="1" x14ac:dyDescent="0.2">
      <c r="A83" s="18">
        <v>4</v>
      </c>
      <c r="B83" s="258" t="s">
        <v>35</v>
      </c>
      <c r="C83" s="74" t="s">
        <v>201</v>
      </c>
      <c r="D83" s="19" t="s">
        <v>311</v>
      </c>
      <c r="E83" s="75" t="s">
        <v>437</v>
      </c>
      <c r="F83" s="76"/>
      <c r="G83" s="115">
        <v>1179.1512754128435</v>
      </c>
      <c r="H83" s="220">
        <v>1421.3361503744791</v>
      </c>
      <c r="I83" s="115">
        <v>5</v>
      </c>
      <c r="J83" s="115">
        <v>22</v>
      </c>
      <c r="K83" s="247"/>
      <c r="L83" s="77"/>
      <c r="M83" s="113"/>
      <c r="N83" s="125"/>
      <c r="O83" s="229"/>
      <c r="P83" s="77" t="s">
        <v>56</v>
      </c>
      <c r="Q83" s="113">
        <v>2</v>
      </c>
      <c r="R83" s="124">
        <v>517.95583836562741</v>
      </c>
      <c r="S83" s="229"/>
      <c r="T83" s="77" t="s">
        <v>174</v>
      </c>
      <c r="U83" s="113" t="s">
        <v>201</v>
      </c>
      <c r="V83" s="124">
        <v>270.88643834802156</v>
      </c>
      <c r="W83" s="229"/>
      <c r="X83" s="77" t="s">
        <v>349</v>
      </c>
      <c r="Y83" s="113">
        <v>1</v>
      </c>
      <c r="Z83" s="124">
        <v>390.30899869919438</v>
      </c>
      <c r="AA83" s="229"/>
      <c r="AB83" s="77"/>
      <c r="AC83" s="113"/>
      <c r="AD83" s="124"/>
      <c r="AE83" s="229"/>
      <c r="AF83" s="77"/>
      <c r="AG83" s="113"/>
      <c r="AH83" s="124"/>
      <c r="AI83" s="229"/>
      <c r="AJ83" s="77"/>
      <c r="AK83" s="113"/>
      <c r="AL83" s="124"/>
      <c r="AM83" s="229"/>
      <c r="AN83" s="77"/>
      <c r="AO83" s="113"/>
      <c r="AP83" s="114"/>
      <c r="AQ83" s="229"/>
      <c r="AR83" s="77" t="s">
        <v>349</v>
      </c>
      <c r="AS83" s="113" t="s">
        <v>203</v>
      </c>
      <c r="AT83" s="114">
        <v>135.93793813122065</v>
      </c>
      <c r="AU83" s="229"/>
      <c r="AV83" s="77"/>
      <c r="AW83" s="113"/>
      <c r="AX83" s="114"/>
      <c r="AY83" s="229"/>
      <c r="AZ83" s="77" t="s">
        <v>174</v>
      </c>
      <c r="BA83" s="113" t="s">
        <v>203</v>
      </c>
      <c r="BB83" s="125">
        <v>106.246936830415</v>
      </c>
      <c r="BC83" s="126"/>
    </row>
    <row r="84" spans="1:55" s="84" customFormat="1" ht="12.75" customHeight="1" x14ac:dyDescent="0.2">
      <c r="A84" s="18">
        <v>5</v>
      </c>
      <c r="B84" s="258" t="s">
        <v>35</v>
      </c>
      <c r="C84" s="74" t="s">
        <v>407</v>
      </c>
      <c r="D84" s="19" t="s">
        <v>386</v>
      </c>
      <c r="E84" s="75" t="s">
        <v>408</v>
      </c>
      <c r="F84" s="76"/>
      <c r="G84" s="115">
        <v>569.39967449281085</v>
      </c>
      <c r="H84" s="220">
        <v>1113.9974540425617</v>
      </c>
      <c r="I84" s="115">
        <v>6</v>
      </c>
      <c r="J84" s="115">
        <v>21</v>
      </c>
      <c r="K84" s="247"/>
      <c r="L84" s="77" t="s">
        <v>355</v>
      </c>
      <c r="M84" s="113">
        <v>8</v>
      </c>
      <c r="N84" s="125">
        <v>60.205999132796236</v>
      </c>
      <c r="O84" s="229"/>
      <c r="P84" s="77"/>
      <c r="Q84" s="113"/>
      <c r="R84" s="124"/>
      <c r="S84" s="229"/>
      <c r="T84" s="77" t="s">
        <v>57</v>
      </c>
      <c r="U84" s="113" t="s">
        <v>203</v>
      </c>
      <c r="V84" s="124">
        <v>236.87076595519039</v>
      </c>
      <c r="W84" s="229"/>
      <c r="X84" s="77" t="s">
        <v>57</v>
      </c>
      <c r="Y84" s="113">
        <v>4</v>
      </c>
      <c r="Z84" s="124">
        <v>272.32290940482414</v>
      </c>
      <c r="AA84" s="229"/>
      <c r="AB84" s="77"/>
      <c r="AC84" s="113"/>
      <c r="AD84" s="124"/>
      <c r="AE84" s="229"/>
      <c r="AF84" s="77"/>
      <c r="AG84" s="113"/>
      <c r="AH84" s="124"/>
      <c r="AI84" s="229"/>
      <c r="AJ84" s="77"/>
      <c r="AK84" s="113"/>
      <c r="AL84" s="124"/>
      <c r="AM84" s="229"/>
      <c r="AN84" s="77"/>
      <c r="AO84" s="113"/>
      <c r="AP84" s="114"/>
      <c r="AQ84" s="229"/>
      <c r="AR84" s="77" t="s">
        <v>57</v>
      </c>
      <c r="AS84" s="113" t="s">
        <v>203</v>
      </c>
      <c r="AT84" s="114">
        <v>252.80287236002437</v>
      </c>
      <c r="AU84" s="229"/>
      <c r="AV84" s="77" t="s">
        <v>57</v>
      </c>
      <c r="AW84" s="113">
        <v>4</v>
      </c>
      <c r="AX84" s="114">
        <v>25</v>
      </c>
      <c r="AY84" s="229"/>
      <c r="AZ84" s="77" t="s">
        <v>57</v>
      </c>
      <c r="BA84" s="113" t="s">
        <v>203</v>
      </c>
      <c r="BB84" s="125">
        <v>266.79490718972647</v>
      </c>
      <c r="BC84" s="126"/>
    </row>
    <row r="85" spans="1:55" s="84" customFormat="1" ht="12.75" customHeight="1" x14ac:dyDescent="0.2">
      <c r="A85" s="18">
        <v>6</v>
      </c>
      <c r="B85" s="258" t="s">
        <v>35</v>
      </c>
      <c r="C85" s="74" t="s">
        <v>473</v>
      </c>
      <c r="D85" s="19" t="s">
        <v>474</v>
      </c>
      <c r="E85" s="75" t="s">
        <v>539</v>
      </c>
      <c r="F85" s="76"/>
      <c r="G85" s="115">
        <v>1108.4399047311986</v>
      </c>
      <c r="H85" s="220">
        <v>1108.4399047311986</v>
      </c>
      <c r="I85" s="115">
        <v>3</v>
      </c>
      <c r="J85" s="115">
        <v>16</v>
      </c>
      <c r="K85" s="247"/>
      <c r="L85" s="77"/>
      <c r="M85" s="113"/>
      <c r="N85" s="125"/>
      <c r="O85" s="229"/>
      <c r="P85" s="77" t="s">
        <v>56</v>
      </c>
      <c r="Q85" s="113">
        <v>3</v>
      </c>
      <c r="R85" s="124">
        <v>517.95583836562741</v>
      </c>
      <c r="S85" s="229"/>
      <c r="T85" s="77"/>
      <c r="U85" s="113"/>
      <c r="V85" s="124"/>
      <c r="W85" s="229"/>
      <c r="X85" s="77" t="s">
        <v>57</v>
      </c>
      <c r="Y85" s="113">
        <v>3</v>
      </c>
      <c r="Z85" s="124">
        <v>349.36946848422997</v>
      </c>
      <c r="AA85" s="229"/>
      <c r="AB85" s="77"/>
      <c r="AC85" s="113"/>
      <c r="AD85" s="124"/>
      <c r="AE85" s="229"/>
      <c r="AF85" s="77" t="s">
        <v>35</v>
      </c>
      <c r="AG85" s="113">
        <v>6</v>
      </c>
      <c r="AH85" s="124">
        <v>241.1145978813411</v>
      </c>
      <c r="AI85" s="229"/>
      <c r="AJ85" s="77"/>
      <c r="AK85" s="113"/>
      <c r="AL85" s="124"/>
      <c r="AM85" s="229"/>
      <c r="AN85" s="77"/>
      <c r="AO85" s="113"/>
      <c r="AP85" s="114"/>
      <c r="AQ85" s="229"/>
      <c r="AR85" s="77"/>
      <c r="AS85" s="113"/>
      <c r="AT85" s="114"/>
      <c r="AU85" s="229"/>
      <c r="AV85" s="77"/>
      <c r="AW85" s="113"/>
      <c r="AX85" s="114"/>
      <c r="AY85" s="229"/>
      <c r="AZ85" s="77"/>
      <c r="BA85" s="113"/>
      <c r="BB85" s="125"/>
      <c r="BC85" s="126"/>
    </row>
    <row r="86" spans="1:55" s="84" customFormat="1" ht="12.75" customHeight="1" x14ac:dyDescent="0.2">
      <c r="A86" s="18">
        <v>7</v>
      </c>
      <c r="B86" s="258" t="s">
        <v>35</v>
      </c>
      <c r="C86" s="74" t="s">
        <v>215</v>
      </c>
      <c r="D86" s="19" t="s">
        <v>216</v>
      </c>
      <c r="E86" s="75" t="s">
        <v>121</v>
      </c>
      <c r="F86" s="76"/>
      <c r="G86" s="115">
        <v>668.96914802832737</v>
      </c>
      <c r="H86" s="220">
        <v>1102.1074242884986</v>
      </c>
      <c r="I86" s="115">
        <v>6</v>
      </c>
      <c r="J86" s="115">
        <v>21</v>
      </c>
      <c r="K86" s="247"/>
      <c r="L86" s="77" t="s">
        <v>355</v>
      </c>
      <c r="M86" s="113">
        <v>1</v>
      </c>
      <c r="N86" s="125">
        <v>290.30899869919438</v>
      </c>
      <c r="O86" s="229"/>
      <c r="P86" s="77"/>
      <c r="Q86" s="113"/>
      <c r="R86" s="124"/>
      <c r="S86" s="229"/>
      <c r="T86" s="77" t="s">
        <v>56</v>
      </c>
      <c r="U86" s="113" t="s">
        <v>204</v>
      </c>
      <c r="V86" s="124">
        <v>217.67071141471334</v>
      </c>
      <c r="W86" s="229"/>
      <c r="X86" s="77" t="s">
        <v>56</v>
      </c>
      <c r="Y86" s="113">
        <v>6</v>
      </c>
      <c r="Z86" s="124">
        <v>160.98943791441968</v>
      </c>
      <c r="AA86" s="229"/>
      <c r="AB86" s="77"/>
      <c r="AC86" s="113"/>
      <c r="AD86" s="124"/>
      <c r="AE86" s="229"/>
      <c r="AF86" s="77"/>
      <c r="AG86" s="113"/>
      <c r="AH86" s="124"/>
      <c r="AI86" s="229"/>
      <c r="AJ86" s="77"/>
      <c r="AK86" s="113"/>
      <c r="AL86" s="124"/>
      <c r="AM86" s="229"/>
      <c r="AN86" s="77"/>
      <c r="AO86" s="113"/>
      <c r="AP86" s="114"/>
      <c r="AQ86" s="229"/>
      <c r="AR86" s="77" t="s">
        <v>56</v>
      </c>
      <c r="AS86" s="113" t="s">
        <v>199</v>
      </c>
      <c r="AT86" s="114">
        <v>109.27579257223479</v>
      </c>
      <c r="AU86" s="229"/>
      <c r="AV86" s="77" t="s">
        <v>56</v>
      </c>
      <c r="AW86" s="113">
        <v>9</v>
      </c>
      <c r="AX86" s="114">
        <v>11.111111111111111</v>
      </c>
      <c r="AY86" s="229"/>
      <c r="AZ86" s="77" t="s">
        <v>56</v>
      </c>
      <c r="BA86" s="113" t="s">
        <v>204</v>
      </c>
      <c r="BB86" s="125">
        <v>312.7513725768253</v>
      </c>
      <c r="BC86" s="126"/>
    </row>
    <row r="87" spans="1:55" s="84" customFormat="1" ht="12.75" customHeight="1" x14ac:dyDescent="0.2">
      <c r="A87" s="18">
        <v>8</v>
      </c>
      <c r="B87" s="258" t="s">
        <v>35</v>
      </c>
      <c r="C87" s="74" t="s">
        <v>197</v>
      </c>
      <c r="D87" s="19" t="s">
        <v>104</v>
      </c>
      <c r="E87" s="75" t="s">
        <v>324</v>
      </c>
      <c r="F87" s="76"/>
      <c r="G87" s="115">
        <v>1010.4276435397599</v>
      </c>
      <c r="H87" s="220">
        <v>1010.4276435397599</v>
      </c>
      <c r="I87" s="115">
        <v>3</v>
      </c>
      <c r="J87" s="115">
        <v>15</v>
      </c>
      <c r="K87" s="247"/>
      <c r="L87" s="77"/>
      <c r="M87" s="113"/>
      <c r="N87" s="125"/>
      <c r="O87" s="229"/>
      <c r="P87" s="77" t="s">
        <v>57</v>
      </c>
      <c r="Q87" s="113"/>
      <c r="R87" s="124">
        <v>284.50980400142566</v>
      </c>
      <c r="S87" s="229"/>
      <c r="T87" s="77"/>
      <c r="U87" s="113"/>
      <c r="V87" s="124"/>
      <c r="W87" s="229"/>
      <c r="X87" s="77" t="s">
        <v>57</v>
      </c>
      <c r="Y87" s="113">
        <v>2</v>
      </c>
      <c r="Z87" s="124">
        <v>368.42396525169079</v>
      </c>
      <c r="AA87" s="229"/>
      <c r="AB87" s="77"/>
      <c r="AC87" s="113"/>
      <c r="AD87" s="124"/>
      <c r="AE87" s="229"/>
      <c r="AF87" s="77" t="s">
        <v>35</v>
      </c>
      <c r="AG87" s="113">
        <v>2</v>
      </c>
      <c r="AH87" s="124">
        <v>357.49387428664346</v>
      </c>
      <c r="AI87" s="229"/>
      <c r="AJ87" s="77"/>
      <c r="AK87" s="113"/>
      <c r="AL87" s="124"/>
      <c r="AM87" s="229"/>
      <c r="AN87" s="77"/>
      <c r="AO87" s="113"/>
      <c r="AP87" s="114"/>
      <c r="AQ87" s="229"/>
      <c r="AR87" s="77"/>
      <c r="AS87" s="113"/>
      <c r="AT87" s="114"/>
      <c r="AU87" s="229"/>
      <c r="AV87" s="77"/>
      <c r="AW87" s="113"/>
      <c r="AX87" s="114"/>
      <c r="AY87" s="229"/>
      <c r="AZ87" s="77"/>
      <c r="BA87" s="113"/>
      <c r="BB87" s="125"/>
      <c r="BC87" s="126"/>
    </row>
    <row r="88" spans="1:55" s="84" customFormat="1" ht="12.75" customHeight="1" x14ac:dyDescent="0.2">
      <c r="A88" s="18">
        <v>9</v>
      </c>
      <c r="B88" s="258" t="s">
        <v>35</v>
      </c>
      <c r="C88" s="74" t="s">
        <v>243</v>
      </c>
      <c r="D88" s="19" t="s">
        <v>122</v>
      </c>
      <c r="E88" s="75" t="s">
        <v>288</v>
      </c>
      <c r="F88" s="76"/>
      <c r="G88" s="115">
        <v>254.25136886126126</v>
      </c>
      <c r="H88" s="220">
        <v>970.59955273319179</v>
      </c>
      <c r="I88" s="115">
        <v>3</v>
      </c>
      <c r="J88" s="115">
        <v>15</v>
      </c>
      <c r="K88" s="247"/>
      <c r="L88" s="77"/>
      <c r="M88" s="113"/>
      <c r="N88" s="125"/>
      <c r="O88" s="229"/>
      <c r="P88" s="77"/>
      <c r="Q88" s="113"/>
      <c r="R88" s="124"/>
      <c r="S88" s="229"/>
      <c r="T88" s="77" t="s">
        <v>56</v>
      </c>
      <c r="U88" s="113" t="s">
        <v>203</v>
      </c>
      <c r="V88" s="124">
        <v>254.25136886126126</v>
      </c>
      <c r="W88" s="229"/>
      <c r="X88" s="77"/>
      <c r="Y88" s="113"/>
      <c r="Z88" s="124"/>
      <c r="AA88" s="229"/>
      <c r="AB88" s="77"/>
      <c r="AC88" s="113"/>
      <c r="AD88" s="124"/>
      <c r="AE88" s="229"/>
      <c r="AF88" s="77"/>
      <c r="AG88" s="113"/>
      <c r="AH88" s="124"/>
      <c r="AI88" s="229"/>
      <c r="AJ88" s="77"/>
      <c r="AK88" s="113"/>
      <c r="AL88" s="124"/>
      <c r="AM88" s="229"/>
      <c r="AN88" s="77"/>
      <c r="AO88" s="113"/>
      <c r="AP88" s="114"/>
      <c r="AQ88" s="229"/>
      <c r="AR88" s="77" t="s">
        <v>56</v>
      </c>
      <c r="AS88" s="113">
        <v>6</v>
      </c>
      <c r="AT88" s="114">
        <v>257.0316862567409</v>
      </c>
      <c r="AU88" s="229"/>
      <c r="AV88" s="77"/>
      <c r="AW88" s="113"/>
      <c r="AX88" s="114"/>
      <c r="AY88" s="229"/>
      <c r="AZ88" s="77" t="s">
        <v>57</v>
      </c>
      <c r="BA88" s="113" t="s">
        <v>200</v>
      </c>
      <c r="BB88" s="125">
        <v>459.31649761518969</v>
      </c>
      <c r="BC88" s="126"/>
    </row>
    <row r="89" spans="1:55" s="84" customFormat="1" ht="12.75" customHeight="1" x14ac:dyDescent="0.2">
      <c r="A89" s="18">
        <v>10</v>
      </c>
      <c r="B89" s="258" t="s">
        <v>35</v>
      </c>
      <c r="C89" s="74" t="s">
        <v>468</v>
      </c>
      <c r="D89" s="19" t="s">
        <v>191</v>
      </c>
      <c r="E89" s="75" t="s">
        <v>469</v>
      </c>
      <c r="F89" s="76"/>
      <c r="G89" s="115">
        <v>795.59020981762535</v>
      </c>
      <c r="H89" s="220">
        <v>887.59291499590972</v>
      </c>
      <c r="I89" s="115">
        <v>4</v>
      </c>
      <c r="J89" s="115">
        <v>19</v>
      </c>
      <c r="K89" s="247"/>
      <c r="L89" s="77"/>
      <c r="M89" s="113"/>
      <c r="N89" s="125"/>
      <c r="O89" s="229"/>
      <c r="P89" s="77" t="s">
        <v>56</v>
      </c>
      <c r="Q89" s="113">
        <v>7</v>
      </c>
      <c r="R89" s="124">
        <v>200.83470432451711</v>
      </c>
      <c r="S89" s="229"/>
      <c r="T89" s="77" t="s">
        <v>57</v>
      </c>
      <c r="U89" s="113" t="s">
        <v>202</v>
      </c>
      <c r="V89" s="124">
        <v>324.81719560517786</v>
      </c>
      <c r="W89" s="229"/>
      <c r="X89" s="77" t="s">
        <v>57</v>
      </c>
      <c r="Y89" s="113">
        <v>5</v>
      </c>
      <c r="Z89" s="124">
        <v>269.93830988793036</v>
      </c>
      <c r="AA89" s="229"/>
      <c r="AB89" s="77"/>
      <c r="AC89" s="113"/>
      <c r="AD89" s="124"/>
      <c r="AE89" s="229"/>
      <c r="AF89" s="77"/>
      <c r="AG89" s="113"/>
      <c r="AH89" s="124"/>
      <c r="AI89" s="229"/>
      <c r="AJ89" s="77"/>
      <c r="AK89" s="113"/>
      <c r="AL89" s="124"/>
      <c r="AM89" s="229"/>
      <c r="AN89" s="77"/>
      <c r="AO89" s="113"/>
      <c r="AP89" s="114"/>
      <c r="AQ89" s="229"/>
      <c r="AR89" s="77"/>
      <c r="AS89" s="113"/>
      <c r="AT89" s="114"/>
      <c r="AU89" s="229"/>
      <c r="AV89" s="77"/>
      <c r="AW89" s="113"/>
      <c r="AX89" s="114"/>
      <c r="AY89" s="229"/>
      <c r="AZ89" s="77" t="s">
        <v>57</v>
      </c>
      <c r="BA89" s="113" t="s">
        <v>224</v>
      </c>
      <c r="BB89" s="125">
        <v>92.002705178284401</v>
      </c>
      <c r="BC89" s="126"/>
    </row>
    <row r="90" spans="1:55" s="84" customFormat="1" ht="12.75" customHeight="1" x14ac:dyDescent="0.2">
      <c r="A90" s="18">
        <v>11</v>
      </c>
      <c r="B90" s="258" t="s">
        <v>35</v>
      </c>
      <c r="C90" s="74" t="s">
        <v>239</v>
      </c>
      <c r="D90" s="19" t="s">
        <v>219</v>
      </c>
      <c r="E90" s="75" t="s">
        <v>120</v>
      </c>
      <c r="F90" s="76"/>
      <c r="G90" s="115">
        <v>259.99493847063968</v>
      </c>
      <c r="H90" s="220">
        <v>877.64476941916269</v>
      </c>
      <c r="I90" s="115">
        <v>3</v>
      </c>
      <c r="J90" s="115">
        <v>15</v>
      </c>
      <c r="K90" s="247"/>
      <c r="L90" s="77"/>
      <c r="M90" s="113"/>
      <c r="N90" s="125"/>
      <c r="O90" s="229"/>
      <c r="P90" s="77"/>
      <c r="Q90" s="113"/>
      <c r="R90" s="124"/>
      <c r="S90" s="229"/>
      <c r="T90" s="77" t="s">
        <v>56</v>
      </c>
      <c r="U90" s="113" t="s">
        <v>202</v>
      </c>
      <c r="V90" s="124">
        <v>259.99493847063968</v>
      </c>
      <c r="W90" s="229"/>
      <c r="X90" s="77"/>
      <c r="Y90" s="113"/>
      <c r="Z90" s="124"/>
      <c r="AA90" s="229"/>
      <c r="AB90" s="77"/>
      <c r="AC90" s="113"/>
      <c r="AD90" s="124"/>
      <c r="AE90" s="229"/>
      <c r="AF90" s="77"/>
      <c r="AG90" s="113"/>
      <c r="AH90" s="124"/>
      <c r="AI90" s="229"/>
      <c r="AJ90" s="77"/>
      <c r="AK90" s="113"/>
      <c r="AL90" s="124"/>
      <c r="AM90" s="229"/>
      <c r="AN90" s="77"/>
      <c r="AO90" s="113"/>
      <c r="AP90" s="114"/>
      <c r="AQ90" s="229"/>
      <c r="AR90" s="77" t="s">
        <v>56</v>
      </c>
      <c r="AS90" s="113">
        <v>5</v>
      </c>
      <c r="AT90" s="114">
        <v>277.34389541891358</v>
      </c>
      <c r="AU90" s="229"/>
      <c r="AV90" s="77"/>
      <c r="AW90" s="113"/>
      <c r="AX90" s="114"/>
      <c r="AY90" s="229"/>
      <c r="AZ90" s="77" t="s">
        <v>56</v>
      </c>
      <c r="BA90" s="113" t="s">
        <v>202</v>
      </c>
      <c r="BB90" s="125">
        <v>340.30593552960937</v>
      </c>
      <c r="BC90" s="126"/>
    </row>
    <row r="91" spans="1:55" s="84" customFormat="1" ht="12.75" customHeight="1" x14ac:dyDescent="0.2">
      <c r="A91" s="18">
        <v>12</v>
      </c>
      <c r="B91" s="258" t="s">
        <v>35</v>
      </c>
      <c r="C91" s="74" t="s">
        <v>289</v>
      </c>
      <c r="D91" s="19" t="s">
        <v>290</v>
      </c>
      <c r="E91" s="75" t="s">
        <v>323</v>
      </c>
      <c r="F91" s="76"/>
      <c r="G91" s="115">
        <v>362.28787452803374</v>
      </c>
      <c r="H91" s="220">
        <v>794.18723922225422</v>
      </c>
      <c r="I91" s="115">
        <v>3</v>
      </c>
      <c r="J91" s="115">
        <v>15</v>
      </c>
      <c r="K91" s="247"/>
      <c r="L91" s="77"/>
      <c r="M91" s="113"/>
      <c r="N91" s="125"/>
      <c r="O91" s="229"/>
      <c r="P91" s="77"/>
      <c r="Q91" s="113"/>
      <c r="R91" s="124"/>
      <c r="S91" s="229"/>
      <c r="T91" s="77"/>
      <c r="U91" s="113"/>
      <c r="V91" s="124"/>
      <c r="W91" s="229"/>
      <c r="X91" s="77" t="s">
        <v>56</v>
      </c>
      <c r="Y91" s="113">
        <v>3</v>
      </c>
      <c r="Z91" s="124">
        <v>362.28787452803374</v>
      </c>
      <c r="AA91" s="229"/>
      <c r="AB91" s="77"/>
      <c r="AC91" s="113"/>
      <c r="AD91" s="124"/>
      <c r="AE91" s="229"/>
      <c r="AF91" s="77"/>
      <c r="AG91" s="113"/>
      <c r="AH91" s="124"/>
      <c r="AI91" s="229"/>
      <c r="AJ91" s="77"/>
      <c r="AK91" s="113"/>
      <c r="AL91" s="124"/>
      <c r="AM91" s="229"/>
      <c r="AN91" s="77"/>
      <c r="AO91" s="113"/>
      <c r="AP91" s="114"/>
      <c r="AQ91" s="229"/>
      <c r="AR91" s="77" t="s">
        <v>56</v>
      </c>
      <c r="AS91" s="113" t="s">
        <v>223</v>
      </c>
      <c r="AT91" s="114">
        <v>130.24349276779796</v>
      </c>
      <c r="AU91" s="229"/>
      <c r="AV91" s="77"/>
      <c r="AW91" s="113"/>
      <c r="AX91" s="114"/>
      <c r="AY91" s="229"/>
      <c r="AZ91" s="77" t="s">
        <v>56</v>
      </c>
      <c r="BA91" s="113" t="s">
        <v>205</v>
      </c>
      <c r="BB91" s="125">
        <v>301.65587192642249</v>
      </c>
      <c r="BC91" s="126"/>
    </row>
    <row r="92" spans="1:55" s="84" customFormat="1" ht="12.75" customHeight="1" x14ac:dyDescent="0.2">
      <c r="A92" s="18">
        <v>13</v>
      </c>
      <c r="B92" s="258" t="s">
        <v>35</v>
      </c>
      <c r="C92" s="74" t="s">
        <v>272</v>
      </c>
      <c r="D92" s="19" t="s">
        <v>154</v>
      </c>
      <c r="E92" s="75" t="s">
        <v>429</v>
      </c>
      <c r="F92" s="76"/>
      <c r="G92" s="115">
        <v>638.37332993423001</v>
      </c>
      <c r="H92" s="220">
        <v>775.46263077232629</v>
      </c>
      <c r="I92" s="115">
        <v>4</v>
      </c>
      <c r="J92" s="115">
        <v>19</v>
      </c>
      <c r="K92" s="247"/>
      <c r="L92" s="77"/>
      <c r="M92" s="113"/>
      <c r="N92" s="125"/>
      <c r="O92" s="229"/>
      <c r="P92" s="77" t="s">
        <v>56</v>
      </c>
      <c r="Q92" s="113">
        <v>6</v>
      </c>
      <c r="R92" s="124">
        <v>259.00357938514531</v>
      </c>
      <c r="S92" s="229"/>
      <c r="T92" s="77"/>
      <c r="U92" s="113"/>
      <c r="V92" s="124"/>
      <c r="W92" s="229"/>
      <c r="X92" s="77" t="s">
        <v>56</v>
      </c>
      <c r="Y92" s="113">
        <v>7</v>
      </c>
      <c r="Z92" s="124">
        <v>105.66818653688534</v>
      </c>
      <c r="AA92" s="229"/>
      <c r="AB92" s="77"/>
      <c r="AC92" s="113"/>
      <c r="AD92" s="124"/>
      <c r="AE92" s="229"/>
      <c r="AF92" s="77" t="s">
        <v>35</v>
      </c>
      <c r="AG92" s="113">
        <v>3</v>
      </c>
      <c r="AH92" s="124">
        <v>273.70156401219941</v>
      </c>
      <c r="AI92" s="229"/>
      <c r="AJ92" s="77"/>
      <c r="AK92" s="113"/>
      <c r="AL92" s="124"/>
      <c r="AM92" s="229"/>
      <c r="AN92" s="77"/>
      <c r="AO92" s="113"/>
      <c r="AP92" s="114"/>
      <c r="AQ92" s="229"/>
      <c r="AR92" s="77"/>
      <c r="AS92" s="113"/>
      <c r="AT92" s="114"/>
      <c r="AU92" s="229"/>
      <c r="AV92" s="77"/>
      <c r="AW92" s="113"/>
      <c r="AX92" s="114"/>
      <c r="AY92" s="229"/>
      <c r="AZ92" s="77" t="s">
        <v>57</v>
      </c>
      <c r="BA92" s="113" t="s">
        <v>240</v>
      </c>
      <c r="BB92" s="125">
        <v>137.08930083809622</v>
      </c>
      <c r="BC92" s="126"/>
    </row>
    <row r="93" spans="1:55" s="84" customFormat="1" ht="12.75" customHeight="1" x14ac:dyDescent="0.2">
      <c r="A93" s="18">
        <v>14</v>
      </c>
      <c r="B93" s="258" t="s">
        <v>35</v>
      </c>
      <c r="C93" s="74" t="s">
        <v>557</v>
      </c>
      <c r="D93" s="19" t="s">
        <v>184</v>
      </c>
      <c r="E93" s="75" t="s">
        <v>558</v>
      </c>
      <c r="F93" s="76"/>
      <c r="G93" s="115">
        <v>0</v>
      </c>
      <c r="H93" s="220">
        <v>759.93128360562525</v>
      </c>
      <c r="I93" s="115">
        <v>3</v>
      </c>
      <c r="J93" s="115">
        <v>13</v>
      </c>
      <c r="K93" s="247"/>
      <c r="L93" s="77"/>
      <c r="M93" s="113"/>
      <c r="N93" s="125"/>
      <c r="O93" s="229"/>
      <c r="P93" s="77"/>
      <c r="Q93" s="113"/>
      <c r="R93" s="124"/>
      <c r="S93" s="229"/>
      <c r="T93" s="77"/>
      <c r="U93" s="113"/>
      <c r="V93" s="124"/>
      <c r="W93" s="229"/>
      <c r="X93" s="77"/>
      <c r="Y93" s="113"/>
      <c r="Z93" s="124"/>
      <c r="AA93" s="229"/>
      <c r="AB93" s="77"/>
      <c r="AC93" s="113"/>
      <c r="AD93" s="124"/>
      <c r="AE93" s="229"/>
      <c r="AF93" s="77"/>
      <c r="AG93" s="113"/>
      <c r="AH93" s="124"/>
      <c r="AI93" s="229"/>
      <c r="AJ93" s="77"/>
      <c r="AK93" s="113"/>
      <c r="AL93" s="124"/>
      <c r="AM93" s="229"/>
      <c r="AN93" s="77"/>
      <c r="AO93" s="113"/>
      <c r="AP93" s="114"/>
      <c r="AQ93" s="229"/>
      <c r="AR93" s="77" t="s">
        <v>56</v>
      </c>
      <c r="AS93" s="113">
        <v>3</v>
      </c>
      <c r="AT93" s="114">
        <v>311.14845837169776</v>
      </c>
      <c r="AU93" s="229"/>
      <c r="AV93" s="77" t="s">
        <v>56</v>
      </c>
      <c r="AW93" s="113">
        <v>4</v>
      </c>
      <c r="AX93" s="114">
        <v>84.275792572234778</v>
      </c>
      <c r="AY93" s="229"/>
      <c r="AZ93" s="77" t="s">
        <v>56</v>
      </c>
      <c r="BA93" s="113" t="s">
        <v>201</v>
      </c>
      <c r="BB93" s="125">
        <v>364.50703266169273</v>
      </c>
      <c r="BC93" s="126"/>
    </row>
    <row r="94" spans="1:55" s="84" customFormat="1" ht="12.75" customHeight="1" x14ac:dyDescent="0.2">
      <c r="A94" s="18">
        <v>15</v>
      </c>
      <c r="B94" s="258" t="s">
        <v>35</v>
      </c>
      <c r="C94" s="74" t="s">
        <v>306</v>
      </c>
      <c r="D94" s="19" t="s">
        <v>307</v>
      </c>
      <c r="E94" s="75" t="s">
        <v>467</v>
      </c>
      <c r="F94" s="76"/>
      <c r="G94" s="115">
        <v>443.13637641589878</v>
      </c>
      <c r="H94" s="220">
        <v>748.49687489829216</v>
      </c>
      <c r="I94" s="115">
        <v>2</v>
      </c>
      <c r="J94" s="115">
        <v>12</v>
      </c>
      <c r="K94" s="247"/>
      <c r="L94" s="77"/>
      <c r="M94" s="113"/>
      <c r="N94" s="125"/>
      <c r="O94" s="229"/>
      <c r="P94" s="77"/>
      <c r="Q94" s="113"/>
      <c r="R94" s="124"/>
      <c r="S94" s="229"/>
      <c r="T94" s="77" t="s">
        <v>57</v>
      </c>
      <c r="U94" s="113" t="s">
        <v>200</v>
      </c>
      <c r="V94" s="124">
        <v>443.13637641589878</v>
      </c>
      <c r="W94" s="229"/>
      <c r="X94" s="77"/>
      <c r="Y94" s="113"/>
      <c r="Z94" s="124"/>
      <c r="AA94" s="229"/>
      <c r="AB94" s="77"/>
      <c r="AC94" s="113"/>
      <c r="AD94" s="124"/>
      <c r="AE94" s="229"/>
      <c r="AF94" s="77"/>
      <c r="AG94" s="113"/>
      <c r="AH94" s="124"/>
      <c r="AI94" s="229"/>
      <c r="AJ94" s="77"/>
      <c r="AK94" s="113"/>
      <c r="AL94" s="124"/>
      <c r="AM94" s="229"/>
      <c r="AN94" s="77"/>
      <c r="AO94" s="113"/>
      <c r="AP94" s="114"/>
      <c r="AQ94" s="229"/>
      <c r="AR94" s="77"/>
      <c r="AS94" s="113"/>
      <c r="AT94" s="114"/>
      <c r="AU94" s="229"/>
      <c r="AV94" s="77"/>
      <c r="AW94" s="113"/>
      <c r="AX94" s="114"/>
      <c r="AY94" s="229"/>
      <c r="AZ94" s="77" t="s">
        <v>57</v>
      </c>
      <c r="BA94" s="113" t="s">
        <v>205</v>
      </c>
      <c r="BB94" s="125">
        <v>305.36049848239344</v>
      </c>
      <c r="BC94" s="126"/>
    </row>
    <row r="95" spans="1:55" s="84" customFormat="1" ht="12.75" customHeight="1" x14ac:dyDescent="0.2">
      <c r="A95" s="18">
        <v>16</v>
      </c>
      <c r="B95" s="258" t="s">
        <v>35</v>
      </c>
      <c r="C95" s="74" t="s">
        <v>273</v>
      </c>
      <c r="D95" s="19" t="s">
        <v>193</v>
      </c>
      <c r="E95" s="75" t="s">
        <v>430</v>
      </c>
      <c r="F95" s="76"/>
      <c r="G95" s="115">
        <v>601.61669774965173</v>
      </c>
      <c r="H95" s="220">
        <v>747.91207119368073</v>
      </c>
      <c r="I95" s="115">
        <v>5</v>
      </c>
      <c r="J95" s="115">
        <v>20</v>
      </c>
      <c r="K95" s="247"/>
      <c r="L95" s="77" t="s">
        <v>355</v>
      </c>
      <c r="M95" s="113">
        <v>4</v>
      </c>
      <c r="N95" s="125">
        <v>121.29843661361406</v>
      </c>
      <c r="O95" s="229"/>
      <c r="P95" s="77" t="s">
        <v>57</v>
      </c>
      <c r="Q95" s="113"/>
      <c r="R95" s="124">
        <v>83.580473862886151</v>
      </c>
      <c r="S95" s="229"/>
      <c r="T95" s="77"/>
      <c r="U95" s="113"/>
      <c r="V95" s="124"/>
      <c r="W95" s="229"/>
      <c r="X95" s="77" t="s">
        <v>57</v>
      </c>
      <c r="Y95" s="113">
        <v>7</v>
      </c>
      <c r="Z95" s="124">
        <v>135.02458105421201</v>
      </c>
      <c r="AA95" s="229"/>
      <c r="AB95" s="77"/>
      <c r="AC95" s="113"/>
      <c r="AD95" s="124"/>
      <c r="AE95" s="229"/>
      <c r="AF95" s="77" t="s">
        <v>35</v>
      </c>
      <c r="AG95" s="113">
        <v>4</v>
      </c>
      <c r="AH95" s="124">
        <v>261.71320621893949</v>
      </c>
      <c r="AI95" s="229"/>
      <c r="AJ95" s="77"/>
      <c r="AK95" s="113"/>
      <c r="AL95" s="124"/>
      <c r="AM95" s="229"/>
      <c r="AN95" s="77"/>
      <c r="AO95" s="113"/>
      <c r="AP95" s="114"/>
      <c r="AQ95" s="229"/>
      <c r="AR95" s="77"/>
      <c r="AS95" s="113"/>
      <c r="AT95" s="114"/>
      <c r="AU95" s="229"/>
      <c r="AV95" s="77"/>
      <c r="AW95" s="113"/>
      <c r="AX95" s="114"/>
      <c r="AY95" s="229"/>
      <c r="AZ95" s="77" t="s">
        <v>57</v>
      </c>
      <c r="BA95" s="113" t="s">
        <v>199</v>
      </c>
      <c r="BB95" s="125">
        <v>146.29537344402905</v>
      </c>
      <c r="BC95" s="126"/>
    </row>
    <row r="96" spans="1:55" s="84" customFormat="1" ht="12.75" customHeight="1" x14ac:dyDescent="0.2">
      <c r="A96" s="18">
        <v>17</v>
      </c>
      <c r="B96" s="258" t="s">
        <v>35</v>
      </c>
      <c r="C96" s="74" t="s">
        <v>589</v>
      </c>
      <c r="D96" s="19" t="s">
        <v>590</v>
      </c>
      <c r="E96" s="75" t="s">
        <v>591</v>
      </c>
      <c r="F96" s="76"/>
      <c r="G96" s="115">
        <v>0</v>
      </c>
      <c r="H96" s="220">
        <v>620.89883834575153</v>
      </c>
      <c r="I96" s="115">
        <v>3</v>
      </c>
      <c r="J96" s="115">
        <v>13</v>
      </c>
      <c r="K96" s="247"/>
      <c r="L96" s="77"/>
      <c r="M96" s="113"/>
      <c r="N96" s="125"/>
      <c r="O96" s="229"/>
      <c r="P96" s="77"/>
      <c r="Q96" s="113"/>
      <c r="R96" s="124"/>
      <c r="S96" s="229"/>
      <c r="T96" s="77"/>
      <c r="U96" s="113"/>
      <c r="V96" s="124"/>
      <c r="W96" s="229"/>
      <c r="X96" s="77"/>
      <c r="Y96" s="113"/>
      <c r="Z96" s="124"/>
      <c r="AA96" s="229"/>
      <c r="AB96" s="77"/>
      <c r="AC96" s="113"/>
      <c r="AD96" s="124"/>
      <c r="AE96" s="229"/>
      <c r="AF96" s="77"/>
      <c r="AG96" s="113"/>
      <c r="AH96" s="124"/>
      <c r="AI96" s="229"/>
      <c r="AJ96" s="77"/>
      <c r="AK96" s="113"/>
      <c r="AL96" s="124"/>
      <c r="AM96" s="229"/>
      <c r="AN96" s="77"/>
      <c r="AO96" s="113"/>
      <c r="AP96" s="114"/>
      <c r="AQ96" s="229"/>
      <c r="AR96" s="77" t="s">
        <v>56</v>
      </c>
      <c r="AS96" s="113">
        <v>2</v>
      </c>
      <c r="AT96" s="114">
        <v>347.49839476851082</v>
      </c>
      <c r="AU96" s="229"/>
      <c r="AV96" s="77" t="s">
        <v>56</v>
      </c>
      <c r="AW96" s="113">
        <v>6</v>
      </c>
      <c r="AX96" s="114">
        <v>53.249007397228503</v>
      </c>
      <c r="AY96" s="229"/>
      <c r="AZ96" s="77" t="s">
        <v>56</v>
      </c>
      <c r="BA96" s="113" t="s">
        <v>223</v>
      </c>
      <c r="BB96" s="125">
        <v>220.15143618001218</v>
      </c>
      <c r="BC96" s="126"/>
    </row>
    <row r="97" spans="1:55" s="84" customFormat="1" ht="12.75" customHeight="1" x14ac:dyDescent="0.2">
      <c r="A97" s="18">
        <v>18</v>
      </c>
      <c r="B97" s="258" t="s">
        <v>35</v>
      </c>
      <c r="C97" s="74" t="s">
        <v>325</v>
      </c>
      <c r="D97" s="19" t="s">
        <v>113</v>
      </c>
      <c r="E97" s="75" t="s">
        <v>326</v>
      </c>
      <c r="F97" s="76"/>
      <c r="G97" s="115">
        <v>609.62628058498058</v>
      </c>
      <c r="H97" s="220">
        <v>609.62628058498058</v>
      </c>
      <c r="I97" s="115">
        <v>4</v>
      </c>
      <c r="J97" s="115">
        <v>19</v>
      </c>
      <c r="K97" s="247"/>
      <c r="L97" s="77"/>
      <c r="M97" s="113"/>
      <c r="N97" s="125"/>
      <c r="O97" s="229"/>
      <c r="P97" s="77" t="s">
        <v>56</v>
      </c>
      <c r="Q97" s="113">
        <v>8</v>
      </c>
      <c r="R97" s="124">
        <v>175.346484358787</v>
      </c>
      <c r="S97" s="229"/>
      <c r="T97" s="77" t="s">
        <v>57</v>
      </c>
      <c r="U97" s="113" t="s">
        <v>205</v>
      </c>
      <c r="V97" s="124">
        <v>117.60912590556812</v>
      </c>
      <c r="W97" s="229"/>
      <c r="X97" s="77" t="s">
        <v>57</v>
      </c>
      <c r="Y97" s="113">
        <v>11</v>
      </c>
      <c r="Z97" s="124">
        <v>46.446580604914061</v>
      </c>
      <c r="AA97" s="229"/>
      <c r="AB97" s="77"/>
      <c r="AC97" s="113"/>
      <c r="AD97" s="124"/>
      <c r="AE97" s="229"/>
      <c r="AF97" s="77" t="s">
        <v>35</v>
      </c>
      <c r="AG97" s="113">
        <v>5</v>
      </c>
      <c r="AH97" s="124">
        <v>270.22408971571139</v>
      </c>
      <c r="AI97" s="229"/>
      <c r="AJ97" s="77"/>
      <c r="AK97" s="113"/>
      <c r="AL97" s="124"/>
      <c r="AM97" s="229"/>
      <c r="AN97" s="77"/>
      <c r="AO97" s="113"/>
      <c r="AP97" s="114"/>
      <c r="AQ97" s="229"/>
      <c r="AR97" s="77"/>
      <c r="AS97" s="113"/>
      <c r="AT97" s="114"/>
      <c r="AU97" s="229"/>
      <c r="AV97" s="77"/>
      <c r="AW97" s="113"/>
      <c r="AX97" s="114"/>
      <c r="AY97" s="229"/>
      <c r="AZ97" s="77"/>
      <c r="BA97" s="113"/>
      <c r="BB97" s="125"/>
      <c r="BC97" s="126"/>
    </row>
    <row r="98" spans="1:55" s="84" customFormat="1" ht="12.75" customHeight="1" x14ac:dyDescent="0.2">
      <c r="A98" s="18">
        <v>19</v>
      </c>
      <c r="B98" s="258" t="s">
        <v>35</v>
      </c>
      <c r="C98" s="74" t="s">
        <v>424</v>
      </c>
      <c r="D98" s="19" t="s">
        <v>457</v>
      </c>
      <c r="E98" s="75" t="s">
        <v>458</v>
      </c>
      <c r="F98" s="76"/>
      <c r="G98" s="115">
        <v>144.28772138915383</v>
      </c>
      <c r="H98" s="220">
        <v>588.68708608337431</v>
      </c>
      <c r="I98" s="115">
        <v>3</v>
      </c>
      <c r="J98" s="115">
        <v>15</v>
      </c>
      <c r="K98" s="247"/>
      <c r="L98" s="77"/>
      <c r="M98" s="113"/>
      <c r="N98" s="125"/>
      <c r="O98" s="229"/>
      <c r="P98" s="77"/>
      <c r="Q98" s="113"/>
      <c r="R98" s="124"/>
      <c r="S98" s="229"/>
      <c r="T98" s="77" t="s">
        <v>56</v>
      </c>
      <c r="U98" s="113" t="s">
        <v>222</v>
      </c>
      <c r="V98" s="124">
        <v>144.28772138915383</v>
      </c>
      <c r="W98" s="229"/>
      <c r="X98" s="77"/>
      <c r="Y98" s="113"/>
      <c r="Z98" s="124"/>
      <c r="AA98" s="229"/>
      <c r="AB98" s="77"/>
      <c r="AC98" s="113"/>
      <c r="AD98" s="124"/>
      <c r="AE98" s="229"/>
      <c r="AF98" s="77"/>
      <c r="AG98" s="113"/>
      <c r="AH98" s="124"/>
      <c r="AI98" s="229"/>
      <c r="AJ98" s="77"/>
      <c r="AK98" s="113"/>
      <c r="AL98" s="124"/>
      <c r="AM98" s="229"/>
      <c r="AN98" s="77"/>
      <c r="AO98" s="113"/>
      <c r="AP98" s="114"/>
      <c r="AQ98" s="229"/>
      <c r="AR98" s="77" t="s">
        <v>56</v>
      </c>
      <c r="AS98" s="113">
        <v>8</v>
      </c>
      <c r="AT98" s="114">
        <v>130.24349276779796</v>
      </c>
      <c r="AU98" s="229"/>
      <c r="AV98" s="77"/>
      <c r="AW98" s="113"/>
      <c r="AX98" s="114"/>
      <c r="AY98" s="229"/>
      <c r="AZ98" s="77" t="s">
        <v>56</v>
      </c>
      <c r="BA98" s="113" t="s">
        <v>203</v>
      </c>
      <c r="BB98" s="125">
        <v>314.15587192642249</v>
      </c>
      <c r="BC98" s="126"/>
    </row>
    <row r="99" spans="1:55" s="84" customFormat="1" ht="12.75" customHeight="1" x14ac:dyDescent="0.2">
      <c r="A99" s="18">
        <v>20</v>
      </c>
      <c r="B99" s="258" t="s">
        <v>35</v>
      </c>
      <c r="C99" s="74" t="s">
        <v>566</v>
      </c>
      <c r="D99" s="19" t="s">
        <v>567</v>
      </c>
      <c r="E99" s="75" t="s">
        <v>619</v>
      </c>
      <c r="F99" s="76"/>
      <c r="G99" s="115">
        <v>0</v>
      </c>
      <c r="H99" s="220">
        <v>582.9119982655925</v>
      </c>
      <c r="I99" s="115">
        <v>3</v>
      </c>
      <c r="J99" s="115">
        <v>13</v>
      </c>
      <c r="K99" s="247"/>
      <c r="L99" s="77"/>
      <c r="M99" s="113"/>
      <c r="N99" s="125"/>
      <c r="O99" s="229"/>
      <c r="P99" s="77"/>
      <c r="Q99" s="113"/>
      <c r="R99" s="124"/>
      <c r="S99" s="229"/>
      <c r="T99" s="77"/>
      <c r="U99" s="113"/>
      <c r="V99" s="124"/>
      <c r="W99" s="229"/>
      <c r="X99" s="77"/>
      <c r="Y99" s="113"/>
      <c r="Z99" s="124"/>
      <c r="AA99" s="229"/>
      <c r="AB99" s="77"/>
      <c r="AC99" s="113"/>
      <c r="AD99" s="124"/>
      <c r="AE99" s="229"/>
      <c r="AF99" s="77"/>
      <c r="AG99" s="113"/>
      <c r="AH99" s="124"/>
      <c r="AI99" s="229"/>
      <c r="AJ99" s="77"/>
      <c r="AK99" s="113"/>
      <c r="AL99" s="124"/>
      <c r="AM99" s="229"/>
      <c r="AN99" s="77"/>
      <c r="AO99" s="113"/>
      <c r="AP99" s="114"/>
      <c r="AQ99" s="229"/>
      <c r="AR99" s="77" t="s">
        <v>57</v>
      </c>
      <c r="AS99" s="113" t="s">
        <v>202</v>
      </c>
      <c r="AT99" s="114">
        <v>272.70599913279625</v>
      </c>
      <c r="AU99" s="229"/>
      <c r="AV99" s="77" t="s">
        <v>57</v>
      </c>
      <c r="AW99" s="113">
        <v>2</v>
      </c>
      <c r="AX99" s="114">
        <v>90.051499783199063</v>
      </c>
      <c r="AY99" s="229"/>
      <c r="AZ99" s="77" t="s">
        <v>96</v>
      </c>
      <c r="BA99" s="113" t="s">
        <v>201</v>
      </c>
      <c r="BB99" s="125">
        <v>220.15449934959719</v>
      </c>
      <c r="BC99" s="126"/>
    </row>
    <row r="100" spans="1:55" s="84" customFormat="1" ht="12.75" customHeight="1" x14ac:dyDescent="0.2">
      <c r="A100" s="18">
        <v>21</v>
      </c>
      <c r="B100" s="258" t="s">
        <v>35</v>
      </c>
      <c r="C100" s="74" t="s">
        <v>568</v>
      </c>
      <c r="D100" s="19" t="s">
        <v>569</v>
      </c>
      <c r="E100" s="75" t="s">
        <v>614</v>
      </c>
      <c r="F100" s="76"/>
      <c r="G100" s="115">
        <v>0</v>
      </c>
      <c r="H100" s="220">
        <v>580.29177054700494</v>
      </c>
      <c r="I100" s="115">
        <v>3</v>
      </c>
      <c r="J100" s="115">
        <v>13</v>
      </c>
      <c r="K100" s="247"/>
      <c r="L100" s="77"/>
      <c r="M100" s="113"/>
      <c r="N100" s="125"/>
      <c r="O100" s="229"/>
      <c r="P100" s="77"/>
      <c r="Q100" s="113"/>
      <c r="R100" s="124"/>
      <c r="S100" s="229"/>
      <c r="T100" s="77"/>
      <c r="U100" s="113"/>
      <c r="V100" s="124"/>
      <c r="W100" s="229"/>
      <c r="X100" s="77"/>
      <c r="Y100" s="113"/>
      <c r="Z100" s="124"/>
      <c r="AA100" s="229"/>
      <c r="AB100" s="77"/>
      <c r="AC100" s="113"/>
      <c r="AD100" s="124"/>
      <c r="AE100" s="229"/>
      <c r="AF100" s="77"/>
      <c r="AG100" s="113"/>
      <c r="AH100" s="124"/>
      <c r="AI100" s="229"/>
      <c r="AJ100" s="77"/>
      <c r="AK100" s="113"/>
      <c r="AL100" s="124"/>
      <c r="AM100" s="229"/>
      <c r="AN100" s="77"/>
      <c r="AO100" s="113"/>
      <c r="AP100" s="114"/>
      <c r="AQ100" s="229"/>
      <c r="AR100" s="77" t="s">
        <v>57</v>
      </c>
      <c r="AS100" s="113" t="s">
        <v>204</v>
      </c>
      <c r="AT100" s="114">
        <v>200.2513725768253</v>
      </c>
      <c r="AU100" s="229"/>
      <c r="AV100" s="77" t="s">
        <v>57</v>
      </c>
      <c r="AW100" s="113">
        <v>1</v>
      </c>
      <c r="AX100" s="114">
        <v>130.10299956639813</v>
      </c>
      <c r="AY100" s="229"/>
      <c r="AZ100" s="77" t="s">
        <v>57</v>
      </c>
      <c r="BA100" s="113" t="s">
        <v>206</v>
      </c>
      <c r="BB100" s="125">
        <v>249.93739840378151</v>
      </c>
      <c r="BC100" s="126"/>
    </row>
    <row r="101" spans="1:55" s="84" customFormat="1" ht="12.75" customHeight="1" x14ac:dyDescent="0.2">
      <c r="A101" s="18">
        <v>22</v>
      </c>
      <c r="B101" s="258" t="s">
        <v>35</v>
      </c>
      <c r="C101" s="74" t="s">
        <v>196</v>
      </c>
      <c r="D101" s="19" t="s">
        <v>100</v>
      </c>
      <c r="E101" s="75" t="s">
        <v>149</v>
      </c>
      <c r="F101" s="76"/>
      <c r="G101" s="115">
        <v>574.03586272124323</v>
      </c>
      <c r="H101" s="220">
        <v>574.03586272124323</v>
      </c>
      <c r="I101" s="115">
        <v>3</v>
      </c>
      <c r="J101" s="115">
        <v>16</v>
      </c>
      <c r="K101" s="247"/>
      <c r="L101" s="77"/>
      <c r="M101" s="113"/>
      <c r="N101" s="125"/>
      <c r="O101" s="229"/>
      <c r="P101" s="77" t="s">
        <v>56</v>
      </c>
      <c r="Q101" s="113">
        <v>4</v>
      </c>
      <c r="R101" s="124">
        <v>394.11347559646754</v>
      </c>
      <c r="S101" s="229"/>
      <c r="T101" s="77" t="s">
        <v>56</v>
      </c>
      <c r="U101" s="113" t="s">
        <v>240</v>
      </c>
      <c r="V101" s="124">
        <v>38.433270621547621</v>
      </c>
      <c r="W101" s="229"/>
      <c r="X101" s="77"/>
      <c r="Y101" s="113"/>
      <c r="Z101" s="124"/>
      <c r="AA101" s="229"/>
      <c r="AB101" s="77"/>
      <c r="AC101" s="113"/>
      <c r="AD101" s="124"/>
      <c r="AE101" s="229"/>
      <c r="AF101" s="77" t="s">
        <v>35</v>
      </c>
      <c r="AG101" s="113">
        <v>10</v>
      </c>
      <c r="AH101" s="124">
        <v>141.48911650322808</v>
      </c>
      <c r="AI101" s="229"/>
      <c r="AJ101" s="77"/>
      <c r="AK101" s="113"/>
      <c r="AL101" s="124"/>
      <c r="AM101" s="229"/>
      <c r="AN101" s="77"/>
      <c r="AO101" s="113"/>
      <c r="AP101" s="114"/>
      <c r="AQ101" s="229"/>
      <c r="AR101" s="77"/>
      <c r="AS101" s="113"/>
      <c r="AT101" s="114"/>
      <c r="AU101" s="229"/>
      <c r="AV101" s="77"/>
      <c r="AW101" s="113"/>
      <c r="AX101" s="114"/>
      <c r="AY101" s="229"/>
      <c r="AZ101" s="77"/>
      <c r="BA101" s="113"/>
      <c r="BB101" s="125"/>
      <c r="BC101" s="126"/>
    </row>
    <row r="102" spans="1:55" s="84" customFormat="1" ht="12.75" customHeight="1" x14ac:dyDescent="0.2">
      <c r="A102" s="18">
        <v>23</v>
      </c>
      <c r="B102" s="258" t="s">
        <v>35</v>
      </c>
      <c r="C102" s="74" t="s">
        <v>231</v>
      </c>
      <c r="D102" s="19" t="s">
        <v>208</v>
      </c>
      <c r="E102" s="75" t="s">
        <v>361</v>
      </c>
      <c r="F102" s="76"/>
      <c r="G102" s="115">
        <v>0</v>
      </c>
      <c r="H102" s="220">
        <v>562.33937431123286</v>
      </c>
      <c r="I102" s="115">
        <v>2</v>
      </c>
      <c r="J102" s="115">
        <v>12</v>
      </c>
      <c r="K102" s="247"/>
      <c r="L102" s="77"/>
      <c r="M102" s="113"/>
      <c r="N102" s="125"/>
      <c r="O102" s="229"/>
      <c r="P102" s="77"/>
      <c r="Q102" s="113"/>
      <c r="R102" s="124"/>
      <c r="S102" s="229"/>
      <c r="T102" s="77"/>
      <c r="U102" s="113"/>
      <c r="V102" s="124"/>
      <c r="W102" s="229"/>
      <c r="X102" s="77"/>
      <c r="Y102" s="113"/>
      <c r="Z102" s="124"/>
      <c r="AA102" s="229"/>
      <c r="AB102" s="77"/>
      <c r="AC102" s="113"/>
      <c r="AD102" s="124"/>
      <c r="AE102" s="229"/>
      <c r="AF102" s="77"/>
      <c r="AG102" s="113"/>
      <c r="AH102" s="124"/>
      <c r="AI102" s="229"/>
      <c r="AJ102" s="77"/>
      <c r="AK102" s="113"/>
      <c r="AL102" s="124"/>
      <c r="AM102" s="229"/>
      <c r="AN102" s="77"/>
      <c r="AO102" s="113"/>
      <c r="AP102" s="114"/>
      <c r="AQ102" s="229"/>
      <c r="AR102" s="77" t="s">
        <v>349</v>
      </c>
      <c r="AS102" s="113" t="s">
        <v>201</v>
      </c>
      <c r="AT102" s="114">
        <v>277.13337517843655</v>
      </c>
      <c r="AU102" s="229"/>
      <c r="AV102" s="77"/>
      <c r="AW102" s="113"/>
      <c r="AX102" s="114"/>
      <c r="AY102" s="229"/>
      <c r="AZ102" s="77" t="s">
        <v>174</v>
      </c>
      <c r="BA102" s="113" t="s">
        <v>201</v>
      </c>
      <c r="BB102" s="125">
        <v>285.20599913279625</v>
      </c>
      <c r="BC102" s="126"/>
    </row>
    <row r="103" spans="1:55" s="84" customFormat="1" ht="12.75" customHeight="1" x14ac:dyDescent="0.2">
      <c r="A103" s="18">
        <v>24</v>
      </c>
      <c r="B103" s="258" t="s">
        <v>35</v>
      </c>
      <c r="C103" s="74" t="s">
        <v>309</v>
      </c>
      <c r="D103" s="19" t="s">
        <v>246</v>
      </c>
      <c r="E103" s="75" t="s">
        <v>565</v>
      </c>
      <c r="F103" s="76"/>
      <c r="G103" s="115">
        <v>220.9141541936765</v>
      </c>
      <c r="H103" s="220">
        <v>533.67165310967175</v>
      </c>
      <c r="I103" s="115">
        <v>2</v>
      </c>
      <c r="J103" s="115">
        <v>12</v>
      </c>
      <c r="K103" s="247"/>
      <c r="L103" s="77"/>
      <c r="M103" s="113"/>
      <c r="N103" s="125"/>
      <c r="O103" s="229"/>
      <c r="P103" s="77"/>
      <c r="Q103" s="113"/>
      <c r="R103" s="124"/>
      <c r="S103" s="229"/>
      <c r="T103" s="77" t="s">
        <v>57</v>
      </c>
      <c r="U103" s="113" t="s">
        <v>204</v>
      </c>
      <c r="V103" s="124">
        <v>220.9141541936765</v>
      </c>
      <c r="W103" s="229"/>
      <c r="X103" s="77"/>
      <c r="Y103" s="113"/>
      <c r="Z103" s="124"/>
      <c r="AA103" s="229"/>
      <c r="AB103" s="77"/>
      <c r="AC103" s="113"/>
      <c r="AD103" s="124"/>
      <c r="AE103" s="229"/>
      <c r="AF103" s="77"/>
      <c r="AG103" s="113"/>
      <c r="AH103" s="124"/>
      <c r="AI103" s="229"/>
      <c r="AJ103" s="77"/>
      <c r="AK103" s="113"/>
      <c r="AL103" s="124"/>
      <c r="AM103" s="229"/>
      <c r="AN103" s="77"/>
      <c r="AO103" s="113"/>
      <c r="AP103" s="114"/>
      <c r="AQ103" s="229"/>
      <c r="AR103" s="77" t="s">
        <v>57</v>
      </c>
      <c r="AS103" s="113" t="s">
        <v>201</v>
      </c>
      <c r="AT103" s="114">
        <v>312.75749891599531</v>
      </c>
      <c r="AU103" s="229"/>
      <c r="AV103" s="77"/>
      <c r="AW103" s="113"/>
      <c r="AX103" s="114"/>
      <c r="AY103" s="229"/>
      <c r="AZ103" s="77"/>
      <c r="BA103" s="113"/>
      <c r="BB103" s="125"/>
      <c r="BC103" s="126"/>
    </row>
    <row r="104" spans="1:55" s="84" customFormat="1" ht="12.75" customHeight="1" x14ac:dyDescent="0.2">
      <c r="A104" s="18">
        <v>25</v>
      </c>
      <c r="B104" s="258" t="s">
        <v>35</v>
      </c>
      <c r="C104" s="74" t="s">
        <v>192</v>
      </c>
      <c r="D104" s="19" t="s">
        <v>327</v>
      </c>
      <c r="E104" s="75" t="s">
        <v>328</v>
      </c>
      <c r="F104" s="76"/>
      <c r="G104" s="115">
        <v>381.36486162030803</v>
      </c>
      <c r="H104" s="220">
        <v>504.06473441393427</v>
      </c>
      <c r="I104" s="115">
        <v>5</v>
      </c>
      <c r="J104" s="115">
        <v>21</v>
      </c>
      <c r="K104" s="247"/>
      <c r="L104" s="77" t="s">
        <v>355</v>
      </c>
      <c r="M104" s="113">
        <v>5</v>
      </c>
      <c r="N104" s="125">
        <v>105.45109713208339</v>
      </c>
      <c r="O104" s="229"/>
      <c r="P104" s="77" t="s">
        <v>56</v>
      </c>
      <c r="Q104" s="113">
        <v>9</v>
      </c>
      <c r="R104" s="124">
        <v>72.351381208253656</v>
      </c>
      <c r="S104" s="229"/>
      <c r="T104" s="77"/>
      <c r="U104" s="113"/>
      <c r="V104" s="124"/>
      <c r="W104" s="229"/>
      <c r="X104" s="77" t="s">
        <v>56</v>
      </c>
      <c r="Y104" s="113">
        <v>8</v>
      </c>
      <c r="Z104" s="124">
        <v>95.490195998574322</v>
      </c>
      <c r="AA104" s="229"/>
      <c r="AB104" s="77"/>
      <c r="AC104" s="113"/>
      <c r="AD104" s="124"/>
      <c r="AE104" s="229"/>
      <c r="AF104" s="77" t="s">
        <v>35</v>
      </c>
      <c r="AG104" s="113">
        <v>11</v>
      </c>
      <c r="AH104" s="124">
        <v>108.07218728139667</v>
      </c>
      <c r="AI104" s="229"/>
      <c r="AJ104" s="77"/>
      <c r="AK104" s="113"/>
      <c r="AL104" s="124"/>
      <c r="AM104" s="229"/>
      <c r="AN104" s="77"/>
      <c r="AO104" s="113"/>
      <c r="AP104" s="114"/>
      <c r="AQ104" s="229"/>
      <c r="AR104" s="77"/>
      <c r="AS104" s="113"/>
      <c r="AT104" s="114"/>
      <c r="AU104" s="229"/>
      <c r="AV104" s="77"/>
      <c r="AW104" s="113"/>
      <c r="AX104" s="114"/>
      <c r="AY104" s="229"/>
      <c r="AZ104" s="77" t="s">
        <v>57</v>
      </c>
      <c r="BA104" s="113" t="s">
        <v>227</v>
      </c>
      <c r="BB104" s="125">
        <v>122.69987279362623</v>
      </c>
      <c r="BC104" s="126"/>
    </row>
    <row r="105" spans="1:55" s="84" customFormat="1" ht="12.75" customHeight="1" x14ac:dyDescent="0.2">
      <c r="A105" s="18">
        <v>26</v>
      </c>
      <c r="B105" s="258" t="s">
        <v>35</v>
      </c>
      <c r="C105" s="74" t="s">
        <v>217</v>
      </c>
      <c r="D105" s="19" t="s">
        <v>218</v>
      </c>
      <c r="E105" s="75" t="s">
        <v>455</v>
      </c>
      <c r="F105" s="76"/>
      <c r="G105" s="115">
        <v>211.04070345731333</v>
      </c>
      <c r="H105" s="220">
        <v>497.33416459707797</v>
      </c>
      <c r="I105" s="115">
        <v>2</v>
      </c>
      <c r="J105" s="115">
        <v>12</v>
      </c>
      <c r="K105" s="247"/>
      <c r="L105" s="77"/>
      <c r="M105" s="113"/>
      <c r="N105" s="125"/>
      <c r="O105" s="229"/>
      <c r="P105" s="77"/>
      <c r="Q105" s="113"/>
      <c r="R105" s="124"/>
      <c r="S105" s="229"/>
      <c r="T105" s="77" t="s">
        <v>56</v>
      </c>
      <c r="U105" s="113" t="s">
        <v>205</v>
      </c>
      <c r="V105" s="124">
        <v>211.04070345731333</v>
      </c>
      <c r="W105" s="229"/>
      <c r="X105" s="77"/>
      <c r="Y105" s="113"/>
      <c r="Z105" s="124"/>
      <c r="AA105" s="229"/>
      <c r="AB105" s="77"/>
      <c r="AC105" s="113"/>
      <c r="AD105" s="124"/>
      <c r="AE105" s="229"/>
      <c r="AF105" s="77"/>
      <c r="AG105" s="113"/>
      <c r="AH105" s="124"/>
      <c r="AI105" s="229"/>
      <c r="AJ105" s="77"/>
      <c r="AK105" s="113"/>
      <c r="AL105" s="124"/>
      <c r="AM105" s="229"/>
      <c r="AN105" s="77"/>
      <c r="AO105" s="113"/>
      <c r="AP105" s="114"/>
      <c r="AQ105" s="229"/>
      <c r="AR105" s="77"/>
      <c r="AS105" s="113"/>
      <c r="AT105" s="114"/>
      <c r="AU105" s="229"/>
      <c r="AV105" s="77"/>
      <c r="AW105" s="113"/>
      <c r="AX105" s="114"/>
      <c r="AY105" s="229"/>
      <c r="AZ105" s="77" t="s">
        <v>56</v>
      </c>
      <c r="BA105" s="113" t="s">
        <v>206</v>
      </c>
      <c r="BB105" s="125">
        <v>286.29346113976464</v>
      </c>
      <c r="BC105" s="126"/>
    </row>
    <row r="106" spans="1:55" s="84" customFormat="1" ht="12.75" customHeight="1" x14ac:dyDescent="0.2">
      <c r="A106" s="18">
        <v>27</v>
      </c>
      <c r="B106" s="258" t="s">
        <v>35</v>
      </c>
      <c r="C106" s="74" t="s">
        <v>247</v>
      </c>
      <c r="D106" s="19" t="s">
        <v>123</v>
      </c>
      <c r="E106" s="75" t="s">
        <v>501</v>
      </c>
      <c r="F106" s="76"/>
      <c r="G106" s="115">
        <v>240</v>
      </c>
      <c r="H106" s="220">
        <v>479.16506143517751</v>
      </c>
      <c r="I106" s="115">
        <v>3</v>
      </c>
      <c r="J106" s="115">
        <v>13</v>
      </c>
      <c r="K106" s="247"/>
      <c r="L106" s="77"/>
      <c r="M106" s="113"/>
      <c r="N106" s="125"/>
      <c r="O106" s="229"/>
      <c r="P106" s="77"/>
      <c r="Q106" s="113"/>
      <c r="R106" s="124"/>
      <c r="S106" s="229"/>
      <c r="T106" s="77"/>
      <c r="U106" s="113"/>
      <c r="V106" s="124"/>
      <c r="W106" s="229"/>
      <c r="X106" s="77" t="s">
        <v>56</v>
      </c>
      <c r="Y106" s="113">
        <v>4</v>
      </c>
      <c r="Z106" s="124">
        <v>240</v>
      </c>
      <c r="AA106" s="229"/>
      <c r="AB106" s="77"/>
      <c r="AC106" s="113"/>
      <c r="AD106" s="124"/>
      <c r="AE106" s="229"/>
      <c r="AF106" s="77"/>
      <c r="AG106" s="113"/>
      <c r="AH106" s="124"/>
      <c r="AI106" s="229"/>
      <c r="AJ106" s="77"/>
      <c r="AK106" s="113"/>
      <c r="AL106" s="124"/>
      <c r="AM106" s="229"/>
      <c r="AN106" s="77"/>
      <c r="AO106" s="113"/>
      <c r="AP106" s="114"/>
      <c r="AQ106" s="229"/>
      <c r="AR106" s="77"/>
      <c r="AS106" s="113"/>
      <c r="AT106" s="114"/>
      <c r="AU106" s="229"/>
      <c r="AV106" s="77" t="s">
        <v>56</v>
      </c>
      <c r="AW106" s="113">
        <v>1</v>
      </c>
      <c r="AX106" s="114">
        <v>147.71212547196626</v>
      </c>
      <c r="AY106" s="229"/>
      <c r="AZ106" s="77" t="s">
        <v>56</v>
      </c>
      <c r="BA106" s="113" t="s">
        <v>226</v>
      </c>
      <c r="BB106" s="125">
        <v>91.452935963211232</v>
      </c>
      <c r="BC106" s="126"/>
    </row>
    <row r="107" spans="1:55" s="84" customFormat="1" ht="12.75" customHeight="1" x14ac:dyDescent="0.2">
      <c r="A107" s="18">
        <v>28</v>
      </c>
      <c r="B107" s="258" t="s">
        <v>35</v>
      </c>
      <c r="C107" s="74" t="s">
        <v>244</v>
      </c>
      <c r="D107" s="19" t="s">
        <v>89</v>
      </c>
      <c r="E107" s="75" t="s">
        <v>456</v>
      </c>
      <c r="F107" s="76"/>
      <c r="G107" s="115">
        <v>317.24501318229761</v>
      </c>
      <c r="H107" s="220">
        <v>470.89010131163502</v>
      </c>
      <c r="I107" s="115">
        <v>3</v>
      </c>
      <c r="J107" s="115">
        <v>15</v>
      </c>
      <c r="K107" s="247"/>
      <c r="L107" s="77"/>
      <c r="M107" s="113"/>
      <c r="N107" s="125"/>
      <c r="O107" s="229"/>
      <c r="P107" s="77"/>
      <c r="Q107" s="113"/>
      <c r="R107" s="124"/>
      <c r="S107" s="229"/>
      <c r="T107" s="77" t="s">
        <v>56</v>
      </c>
      <c r="U107" s="113" t="s">
        <v>206</v>
      </c>
      <c r="V107" s="124">
        <v>166.2555752678779</v>
      </c>
      <c r="W107" s="229"/>
      <c r="X107" s="77" t="s">
        <v>56</v>
      </c>
      <c r="Y107" s="113">
        <v>5</v>
      </c>
      <c r="Z107" s="124">
        <v>150.98943791441968</v>
      </c>
      <c r="AA107" s="229"/>
      <c r="AB107" s="77"/>
      <c r="AC107" s="113"/>
      <c r="AD107" s="124"/>
      <c r="AE107" s="229"/>
      <c r="AF107" s="77"/>
      <c r="AG107" s="113"/>
      <c r="AH107" s="124"/>
      <c r="AI107" s="229"/>
      <c r="AJ107" s="77"/>
      <c r="AK107" s="113"/>
      <c r="AL107" s="124"/>
      <c r="AM107" s="229"/>
      <c r="AN107" s="77"/>
      <c r="AO107" s="113"/>
      <c r="AP107" s="114"/>
      <c r="AQ107" s="229"/>
      <c r="AR107" s="77" t="s">
        <v>56</v>
      </c>
      <c r="AS107" s="113">
        <v>7</v>
      </c>
      <c r="AT107" s="114">
        <v>153.64508812933744</v>
      </c>
      <c r="AU107" s="229"/>
      <c r="AV107" s="77"/>
      <c r="AW107" s="113"/>
      <c r="AX107" s="114"/>
      <c r="AY107" s="229"/>
      <c r="AZ107" s="77"/>
      <c r="BA107" s="113"/>
      <c r="BB107" s="125"/>
      <c r="BC107" s="126"/>
    </row>
    <row r="108" spans="1:55" s="84" customFormat="1" ht="12.75" customHeight="1" x14ac:dyDescent="0.2">
      <c r="A108" s="18">
        <v>29</v>
      </c>
      <c r="B108" s="258" t="s">
        <v>35</v>
      </c>
      <c r="C108" s="74" t="s">
        <v>502</v>
      </c>
      <c r="D108" s="19" t="s">
        <v>186</v>
      </c>
      <c r="E108" s="75" t="s">
        <v>187</v>
      </c>
      <c r="F108" s="76"/>
      <c r="G108" s="115">
        <v>454.40982215398736</v>
      </c>
      <c r="H108" s="220">
        <v>454.40982215398736</v>
      </c>
      <c r="I108" s="115">
        <v>3</v>
      </c>
      <c r="J108" s="115">
        <v>16</v>
      </c>
      <c r="K108" s="247"/>
      <c r="L108" s="77"/>
      <c r="M108" s="113"/>
      <c r="N108" s="125"/>
      <c r="O108" s="229"/>
      <c r="P108" s="77" t="s">
        <v>56</v>
      </c>
      <c r="Q108" s="113">
        <v>5</v>
      </c>
      <c r="R108" s="124">
        <v>191.74379523360801</v>
      </c>
      <c r="S108" s="229"/>
      <c r="T108" s="77"/>
      <c r="U108" s="113"/>
      <c r="V108" s="124"/>
      <c r="W108" s="229"/>
      <c r="X108" s="77" t="s">
        <v>56</v>
      </c>
      <c r="Y108" s="113">
        <v>10</v>
      </c>
      <c r="Z108" s="124">
        <v>44.845500650402819</v>
      </c>
      <c r="AA108" s="229"/>
      <c r="AB108" s="77"/>
      <c r="AC108" s="113"/>
      <c r="AD108" s="124"/>
      <c r="AE108" s="229"/>
      <c r="AF108" s="77" t="s">
        <v>35</v>
      </c>
      <c r="AG108" s="113">
        <v>7</v>
      </c>
      <c r="AH108" s="124">
        <v>217.82052626997651</v>
      </c>
      <c r="AI108" s="229"/>
      <c r="AJ108" s="77"/>
      <c r="AK108" s="113"/>
      <c r="AL108" s="124"/>
      <c r="AM108" s="229"/>
      <c r="AN108" s="77"/>
      <c r="AO108" s="113"/>
      <c r="AP108" s="114"/>
      <c r="AQ108" s="229"/>
      <c r="AR108" s="77"/>
      <c r="AS108" s="113"/>
      <c r="AT108" s="114"/>
      <c r="AU108" s="229"/>
      <c r="AV108" s="77"/>
      <c r="AW108" s="113"/>
      <c r="AX108" s="114"/>
      <c r="AY108" s="229"/>
      <c r="AZ108" s="77"/>
      <c r="BA108" s="113"/>
      <c r="BB108" s="125"/>
      <c r="BC108" s="126"/>
    </row>
    <row r="109" spans="1:55" s="84" customFormat="1" ht="12.75" customHeight="1" x14ac:dyDescent="0.2">
      <c r="A109" s="18">
        <v>30</v>
      </c>
      <c r="B109" s="258" t="s">
        <v>35</v>
      </c>
      <c r="C109" s="74" t="s">
        <v>388</v>
      </c>
      <c r="D109" s="19" t="s">
        <v>92</v>
      </c>
      <c r="E109" s="75" t="s">
        <v>389</v>
      </c>
      <c r="F109" s="76"/>
      <c r="G109" s="115">
        <v>0</v>
      </c>
      <c r="H109" s="220">
        <v>422.96349804879156</v>
      </c>
      <c r="I109" s="115">
        <v>2</v>
      </c>
      <c r="J109" s="115">
        <v>12</v>
      </c>
      <c r="K109" s="247"/>
      <c r="L109" s="77"/>
      <c r="M109" s="113"/>
      <c r="N109" s="125"/>
      <c r="O109" s="229"/>
      <c r="P109" s="77"/>
      <c r="Q109" s="113"/>
      <c r="R109" s="124"/>
      <c r="S109" s="229"/>
      <c r="T109" s="77"/>
      <c r="U109" s="113"/>
      <c r="V109" s="124"/>
      <c r="W109" s="229"/>
      <c r="X109" s="77"/>
      <c r="Y109" s="113"/>
      <c r="Z109" s="124"/>
      <c r="AA109" s="229"/>
      <c r="AB109" s="77"/>
      <c r="AC109" s="113"/>
      <c r="AD109" s="124"/>
      <c r="AE109" s="229"/>
      <c r="AF109" s="77"/>
      <c r="AG109" s="113"/>
      <c r="AH109" s="124"/>
      <c r="AI109" s="229"/>
      <c r="AJ109" s="77"/>
      <c r="AK109" s="113"/>
      <c r="AL109" s="124"/>
      <c r="AM109" s="229"/>
      <c r="AN109" s="77"/>
      <c r="AO109" s="113"/>
      <c r="AP109" s="114"/>
      <c r="AQ109" s="229"/>
      <c r="AR109" s="77" t="s">
        <v>57</v>
      </c>
      <c r="AS109" s="113" t="s">
        <v>206</v>
      </c>
      <c r="AT109" s="114">
        <v>72.705999132796236</v>
      </c>
      <c r="AU109" s="229"/>
      <c r="AV109" s="77"/>
      <c r="AW109" s="113"/>
      <c r="AX109" s="114"/>
      <c r="AY109" s="229"/>
      <c r="AZ109" s="77" t="s">
        <v>96</v>
      </c>
      <c r="BA109" s="113" t="s">
        <v>200</v>
      </c>
      <c r="BB109" s="125">
        <v>350.25749891599531</v>
      </c>
      <c r="BC109" s="126"/>
    </row>
    <row r="110" spans="1:55" s="84" customFormat="1" ht="12.75" customHeight="1" x14ac:dyDescent="0.2">
      <c r="A110" s="18">
        <v>31</v>
      </c>
      <c r="B110" s="258" t="s">
        <v>35</v>
      </c>
      <c r="C110" s="74" t="s">
        <v>503</v>
      </c>
      <c r="D110" s="19" t="s">
        <v>504</v>
      </c>
      <c r="E110" s="75" t="s">
        <v>641</v>
      </c>
      <c r="F110" s="76"/>
      <c r="G110" s="115">
        <v>288.36621288205845</v>
      </c>
      <c r="H110" s="220">
        <v>388.36008654288844</v>
      </c>
      <c r="I110" s="115">
        <v>3</v>
      </c>
      <c r="J110" s="115">
        <v>15</v>
      </c>
      <c r="K110" s="247"/>
      <c r="L110" s="77"/>
      <c r="M110" s="113"/>
      <c r="N110" s="125"/>
      <c r="O110" s="229"/>
      <c r="P110" s="77"/>
      <c r="Q110" s="113"/>
      <c r="R110" s="124"/>
      <c r="S110" s="229"/>
      <c r="T110" s="77"/>
      <c r="U110" s="113"/>
      <c r="V110" s="124"/>
      <c r="W110" s="229"/>
      <c r="X110" s="77" t="s">
        <v>57</v>
      </c>
      <c r="Y110" s="113">
        <v>8</v>
      </c>
      <c r="Z110" s="124">
        <v>110.20955266432834</v>
      </c>
      <c r="AA110" s="229"/>
      <c r="AB110" s="77"/>
      <c r="AC110" s="113"/>
      <c r="AD110" s="124"/>
      <c r="AE110" s="229"/>
      <c r="AF110" s="77" t="s">
        <v>35</v>
      </c>
      <c r="AG110" s="113">
        <v>9</v>
      </c>
      <c r="AH110" s="124">
        <v>178.15666021773012</v>
      </c>
      <c r="AI110" s="229"/>
      <c r="AJ110" s="77"/>
      <c r="AK110" s="113"/>
      <c r="AL110" s="124"/>
      <c r="AM110" s="229"/>
      <c r="AN110" s="77"/>
      <c r="AO110" s="113"/>
      <c r="AP110" s="114"/>
      <c r="AQ110" s="229"/>
      <c r="AR110" s="77" t="s">
        <v>57</v>
      </c>
      <c r="AS110" s="113" t="s">
        <v>205</v>
      </c>
      <c r="AT110" s="114">
        <v>99.993873660829991</v>
      </c>
      <c r="AU110" s="229"/>
      <c r="AV110" s="77"/>
      <c r="AW110" s="113"/>
      <c r="AX110" s="114"/>
      <c r="AY110" s="229"/>
      <c r="AZ110" s="77"/>
      <c r="BA110" s="113"/>
      <c r="BB110" s="125"/>
      <c r="BC110" s="126"/>
    </row>
    <row r="111" spans="1:55" s="84" customFormat="1" ht="12.75" customHeight="1" x14ac:dyDescent="0.2">
      <c r="A111" s="18">
        <v>32</v>
      </c>
      <c r="B111" s="258" t="s">
        <v>35</v>
      </c>
      <c r="C111" s="74" t="s">
        <v>403</v>
      </c>
      <c r="D111" s="19" t="s">
        <v>91</v>
      </c>
      <c r="E111" s="75" t="s">
        <v>627</v>
      </c>
      <c r="F111" s="76"/>
      <c r="G111" s="115">
        <v>0</v>
      </c>
      <c r="H111" s="220">
        <v>364.50703266169273</v>
      </c>
      <c r="I111" s="115">
        <v>1</v>
      </c>
      <c r="J111" s="115">
        <v>9</v>
      </c>
      <c r="K111" s="247"/>
      <c r="L111" s="77"/>
      <c r="M111" s="113"/>
      <c r="N111" s="125"/>
      <c r="O111" s="229"/>
      <c r="P111" s="77"/>
      <c r="Q111" s="113"/>
      <c r="R111" s="124"/>
      <c r="S111" s="229"/>
      <c r="T111" s="77"/>
      <c r="U111" s="113"/>
      <c r="V111" s="124"/>
      <c r="W111" s="229"/>
      <c r="X111" s="77"/>
      <c r="Y111" s="113"/>
      <c r="Z111" s="124"/>
      <c r="AA111" s="229"/>
      <c r="AB111" s="77"/>
      <c r="AC111" s="113"/>
      <c r="AD111" s="124"/>
      <c r="AE111" s="229"/>
      <c r="AF111" s="77"/>
      <c r="AG111" s="113"/>
      <c r="AH111" s="124"/>
      <c r="AI111" s="229"/>
      <c r="AJ111" s="77"/>
      <c r="AK111" s="113"/>
      <c r="AL111" s="124"/>
      <c r="AM111" s="229"/>
      <c r="AN111" s="77"/>
      <c r="AO111" s="113"/>
      <c r="AP111" s="114"/>
      <c r="AQ111" s="229"/>
      <c r="AR111" s="77"/>
      <c r="AS111" s="113"/>
      <c r="AT111" s="114"/>
      <c r="AU111" s="229"/>
      <c r="AV111" s="77"/>
      <c r="AW111" s="113"/>
      <c r="AX111" s="114"/>
      <c r="AY111" s="229"/>
      <c r="AZ111" s="77" t="s">
        <v>56</v>
      </c>
      <c r="BA111" s="113" t="s">
        <v>200</v>
      </c>
      <c r="BB111" s="125">
        <v>364.50703266169273</v>
      </c>
      <c r="BC111" s="126"/>
    </row>
    <row r="112" spans="1:55" s="84" customFormat="1" ht="12.75" customHeight="1" x14ac:dyDescent="0.2">
      <c r="A112" s="18">
        <v>33</v>
      </c>
      <c r="B112" s="258" t="s">
        <v>35</v>
      </c>
      <c r="C112" s="74" t="s">
        <v>264</v>
      </c>
      <c r="D112" s="19" t="s">
        <v>126</v>
      </c>
      <c r="E112" s="75" t="s">
        <v>265</v>
      </c>
      <c r="F112" s="76"/>
      <c r="G112" s="115">
        <v>264.8793477752767</v>
      </c>
      <c r="H112" s="220">
        <v>329.93921282162762</v>
      </c>
      <c r="I112" s="115">
        <v>4</v>
      </c>
      <c r="J112" s="115">
        <v>19</v>
      </c>
      <c r="K112" s="247"/>
      <c r="L112" s="77"/>
      <c r="M112" s="113"/>
      <c r="N112" s="125"/>
      <c r="O112" s="229"/>
      <c r="P112" s="77" t="s">
        <v>56</v>
      </c>
      <c r="Q112" s="113">
        <v>11</v>
      </c>
      <c r="R112" s="124">
        <v>0</v>
      </c>
      <c r="S112" s="229"/>
      <c r="T112" s="77"/>
      <c r="U112" s="113"/>
      <c r="V112" s="124"/>
      <c r="W112" s="229"/>
      <c r="X112" s="77" t="s">
        <v>56</v>
      </c>
      <c r="Y112" s="113">
        <v>9</v>
      </c>
      <c r="Z112" s="124">
        <v>85.051499783199063</v>
      </c>
      <c r="AA112" s="229"/>
      <c r="AB112" s="77"/>
      <c r="AC112" s="113"/>
      <c r="AD112" s="124"/>
      <c r="AE112" s="229"/>
      <c r="AF112" s="77" t="s">
        <v>35</v>
      </c>
      <c r="AG112" s="113">
        <v>8</v>
      </c>
      <c r="AH112" s="124">
        <v>179.82784799207764</v>
      </c>
      <c r="AI112" s="229"/>
      <c r="AJ112" s="77"/>
      <c r="AK112" s="113"/>
      <c r="AL112" s="124"/>
      <c r="AM112" s="229"/>
      <c r="AN112" s="77"/>
      <c r="AO112" s="113"/>
      <c r="AP112" s="114"/>
      <c r="AQ112" s="229"/>
      <c r="AR112" s="77"/>
      <c r="AS112" s="113"/>
      <c r="AT112" s="114"/>
      <c r="AU112" s="229"/>
      <c r="AV112" s="77"/>
      <c r="AW112" s="113"/>
      <c r="AX112" s="114"/>
      <c r="AY112" s="229"/>
      <c r="AZ112" s="77" t="s">
        <v>56</v>
      </c>
      <c r="BA112" s="113" t="s">
        <v>224</v>
      </c>
      <c r="BB112" s="125">
        <v>65.059865046350922</v>
      </c>
      <c r="BC112" s="126"/>
    </row>
    <row r="113" spans="1:55" s="84" customFormat="1" ht="12.75" customHeight="1" x14ac:dyDescent="0.2">
      <c r="A113" s="18">
        <v>34</v>
      </c>
      <c r="B113" s="258" t="s">
        <v>35</v>
      </c>
      <c r="C113" s="74" t="s">
        <v>611</v>
      </c>
      <c r="D113" s="19" t="s">
        <v>612</v>
      </c>
      <c r="E113" s="75" t="s">
        <v>613</v>
      </c>
      <c r="F113" s="76"/>
      <c r="G113" s="115">
        <v>0</v>
      </c>
      <c r="H113" s="220">
        <v>322.96349804879156</v>
      </c>
      <c r="I113" s="115">
        <v>1</v>
      </c>
      <c r="J113" s="115">
        <v>9</v>
      </c>
      <c r="K113" s="247"/>
      <c r="L113" s="77"/>
      <c r="M113" s="113"/>
      <c r="N113" s="125"/>
      <c r="O113" s="229"/>
      <c r="P113" s="77"/>
      <c r="Q113" s="113"/>
      <c r="R113" s="124"/>
      <c r="S113" s="229"/>
      <c r="T113" s="77"/>
      <c r="U113" s="113"/>
      <c r="V113" s="124"/>
      <c r="W113" s="229"/>
      <c r="X113" s="77"/>
      <c r="Y113" s="113"/>
      <c r="Z113" s="124"/>
      <c r="AA113" s="229"/>
      <c r="AB113" s="77"/>
      <c r="AC113" s="113"/>
      <c r="AD113" s="124"/>
      <c r="AE113" s="229"/>
      <c r="AF113" s="77"/>
      <c r="AG113" s="113"/>
      <c r="AH113" s="124"/>
      <c r="AI113" s="229"/>
      <c r="AJ113" s="77"/>
      <c r="AK113" s="113"/>
      <c r="AL113" s="124"/>
      <c r="AM113" s="229"/>
      <c r="AN113" s="77"/>
      <c r="AO113" s="113"/>
      <c r="AP113" s="114"/>
      <c r="AQ113" s="229"/>
      <c r="AR113" s="77"/>
      <c r="AS113" s="113"/>
      <c r="AT113" s="114"/>
      <c r="AU113" s="229"/>
      <c r="AV113" s="77"/>
      <c r="AW113" s="113"/>
      <c r="AX113" s="114"/>
      <c r="AY113" s="229"/>
      <c r="AZ113" s="77" t="s">
        <v>57</v>
      </c>
      <c r="BA113" s="113" t="s">
        <v>201</v>
      </c>
      <c r="BB113" s="125">
        <v>322.96349804879156</v>
      </c>
      <c r="BC113" s="126"/>
    </row>
    <row r="114" spans="1:55" s="84" customFormat="1" ht="12.75" customHeight="1" x14ac:dyDescent="0.2">
      <c r="A114" s="18">
        <v>35</v>
      </c>
      <c r="B114" s="258" t="s">
        <v>35</v>
      </c>
      <c r="C114" s="74" t="s">
        <v>425</v>
      </c>
      <c r="D114" s="19" t="s">
        <v>250</v>
      </c>
      <c r="E114" s="75" t="s">
        <v>426</v>
      </c>
      <c r="F114" s="76"/>
      <c r="G114" s="115">
        <v>0</v>
      </c>
      <c r="H114" s="220">
        <v>301.6589350960075</v>
      </c>
      <c r="I114" s="115">
        <v>1</v>
      </c>
      <c r="J114" s="115">
        <v>9</v>
      </c>
      <c r="K114" s="247"/>
      <c r="L114" s="77"/>
      <c r="M114" s="113"/>
      <c r="N114" s="125"/>
      <c r="O114" s="229"/>
      <c r="P114" s="77"/>
      <c r="Q114" s="113"/>
      <c r="R114" s="124"/>
      <c r="S114" s="229"/>
      <c r="T114" s="77"/>
      <c r="U114" s="113"/>
      <c r="V114" s="124"/>
      <c r="W114" s="229"/>
      <c r="X114" s="77"/>
      <c r="Y114" s="113"/>
      <c r="Z114" s="124"/>
      <c r="AA114" s="229"/>
      <c r="AB114" s="77"/>
      <c r="AC114" s="113"/>
      <c r="AD114" s="124"/>
      <c r="AE114" s="229"/>
      <c r="AF114" s="77"/>
      <c r="AG114" s="113"/>
      <c r="AH114" s="124"/>
      <c r="AI114" s="229"/>
      <c r="AJ114" s="77"/>
      <c r="AK114" s="113"/>
      <c r="AL114" s="124"/>
      <c r="AM114" s="229"/>
      <c r="AN114" s="77"/>
      <c r="AO114" s="113"/>
      <c r="AP114" s="114"/>
      <c r="AQ114" s="229"/>
      <c r="AR114" s="77"/>
      <c r="AS114" s="113"/>
      <c r="AT114" s="114"/>
      <c r="AU114" s="229"/>
      <c r="AV114" s="77"/>
      <c r="AW114" s="113"/>
      <c r="AX114" s="114"/>
      <c r="AY114" s="229"/>
      <c r="AZ114" s="77" t="s">
        <v>57</v>
      </c>
      <c r="BA114" s="113" t="s">
        <v>202</v>
      </c>
      <c r="BB114" s="125">
        <v>301.6589350960075</v>
      </c>
      <c r="BC114" s="126"/>
    </row>
    <row r="115" spans="1:55" s="84" customFormat="1" ht="12.75" customHeight="1" x14ac:dyDescent="0.2">
      <c r="A115" s="18">
        <v>36</v>
      </c>
      <c r="B115" s="258" t="s">
        <v>35</v>
      </c>
      <c r="C115" s="74" t="s">
        <v>475</v>
      </c>
      <c r="D115" s="19" t="s">
        <v>476</v>
      </c>
      <c r="E115" s="75" t="s">
        <v>534</v>
      </c>
      <c r="F115" s="76"/>
      <c r="G115" s="115">
        <v>296.73797452023712</v>
      </c>
      <c r="H115" s="220">
        <v>296.73797452023712</v>
      </c>
      <c r="I115" s="115">
        <v>2</v>
      </c>
      <c r="J115" s="115">
        <v>12</v>
      </c>
      <c r="K115" s="247"/>
      <c r="L115" s="77"/>
      <c r="M115" s="113"/>
      <c r="N115" s="125"/>
      <c r="O115" s="229"/>
      <c r="P115" s="77" t="s">
        <v>57</v>
      </c>
      <c r="Q115" s="113"/>
      <c r="R115" s="124">
        <v>202.74509862510064</v>
      </c>
      <c r="S115" s="229"/>
      <c r="T115" s="77"/>
      <c r="U115" s="113"/>
      <c r="V115" s="124"/>
      <c r="W115" s="229"/>
      <c r="X115" s="77" t="s">
        <v>57</v>
      </c>
      <c r="Y115" s="113">
        <v>9</v>
      </c>
      <c r="Z115" s="124">
        <v>93.992875895136507</v>
      </c>
      <c r="AA115" s="229"/>
      <c r="AB115" s="77"/>
      <c r="AC115" s="113"/>
      <c r="AD115" s="124"/>
      <c r="AE115" s="229"/>
      <c r="AF115" s="77"/>
      <c r="AG115" s="113"/>
      <c r="AH115" s="124"/>
      <c r="AI115" s="229"/>
      <c r="AJ115" s="77"/>
      <c r="AK115" s="113"/>
      <c r="AL115" s="124"/>
      <c r="AM115" s="229"/>
      <c r="AN115" s="77"/>
      <c r="AO115" s="113"/>
      <c r="AP115" s="114"/>
      <c r="AQ115" s="229"/>
      <c r="AR115" s="77"/>
      <c r="AS115" s="113"/>
      <c r="AT115" s="114"/>
      <c r="AU115" s="229"/>
      <c r="AV115" s="77"/>
      <c r="AW115" s="113"/>
      <c r="AX115" s="114"/>
      <c r="AY115" s="229"/>
      <c r="AZ115" s="77"/>
      <c r="BA115" s="113"/>
      <c r="BB115" s="125"/>
      <c r="BC115" s="126"/>
    </row>
    <row r="116" spans="1:55" s="84" customFormat="1" ht="12.75" customHeight="1" x14ac:dyDescent="0.2">
      <c r="A116" s="18">
        <v>37</v>
      </c>
      <c r="B116" s="258" t="s">
        <v>35</v>
      </c>
      <c r="C116" s="74" t="s">
        <v>223</v>
      </c>
      <c r="D116" s="19" t="s">
        <v>330</v>
      </c>
      <c r="E116" s="75" t="s">
        <v>470</v>
      </c>
      <c r="F116" s="76"/>
      <c r="G116" s="115">
        <v>239.0299572218392</v>
      </c>
      <c r="H116" s="220">
        <v>239.0299572218392</v>
      </c>
      <c r="I116" s="115">
        <v>2</v>
      </c>
      <c r="J116" s="115">
        <v>12</v>
      </c>
      <c r="K116" s="247"/>
      <c r="L116" s="77"/>
      <c r="M116" s="113"/>
      <c r="N116" s="125"/>
      <c r="O116" s="229"/>
      <c r="P116" s="77"/>
      <c r="Q116" s="113"/>
      <c r="R116" s="124"/>
      <c r="S116" s="229"/>
      <c r="T116" s="77" t="s">
        <v>57</v>
      </c>
      <c r="U116" s="113" t="s">
        <v>222</v>
      </c>
      <c r="V116" s="124">
        <v>74.681516260289129</v>
      </c>
      <c r="W116" s="229"/>
      <c r="X116" s="77" t="s">
        <v>57</v>
      </c>
      <c r="Y116" s="113">
        <v>6</v>
      </c>
      <c r="Z116" s="124">
        <v>164.34844096155007</v>
      </c>
      <c r="AA116" s="229"/>
      <c r="AB116" s="77"/>
      <c r="AC116" s="113"/>
      <c r="AD116" s="124"/>
      <c r="AE116" s="229"/>
      <c r="AF116" s="77"/>
      <c r="AG116" s="113"/>
      <c r="AH116" s="124"/>
      <c r="AI116" s="229"/>
      <c r="AJ116" s="77"/>
      <c r="AK116" s="113"/>
      <c r="AL116" s="124"/>
      <c r="AM116" s="229"/>
      <c r="AN116" s="77"/>
      <c r="AO116" s="113"/>
      <c r="AP116" s="114"/>
      <c r="AQ116" s="229"/>
      <c r="AR116" s="77"/>
      <c r="AS116" s="113"/>
      <c r="AT116" s="114"/>
      <c r="AU116" s="229"/>
      <c r="AV116" s="77"/>
      <c r="AW116" s="113"/>
      <c r="AX116" s="114"/>
      <c r="AY116" s="229"/>
      <c r="AZ116" s="77"/>
      <c r="BA116" s="113"/>
      <c r="BB116" s="125"/>
      <c r="BC116" s="126"/>
    </row>
    <row r="117" spans="1:55" s="84" customFormat="1" ht="12.75" customHeight="1" x14ac:dyDescent="0.2">
      <c r="A117" s="18">
        <v>38</v>
      </c>
      <c r="B117" s="258" t="s">
        <v>35</v>
      </c>
      <c r="C117" s="74" t="s">
        <v>560</v>
      </c>
      <c r="D117" s="19" t="s">
        <v>643</v>
      </c>
      <c r="E117" s="75" t="s">
        <v>562</v>
      </c>
      <c r="F117" s="76"/>
      <c r="G117" s="115">
        <v>0</v>
      </c>
      <c r="H117" s="220">
        <v>224.10526318562603</v>
      </c>
      <c r="I117" s="115">
        <v>3</v>
      </c>
      <c r="J117" s="115">
        <v>13</v>
      </c>
      <c r="K117" s="247"/>
      <c r="L117" s="77"/>
      <c r="M117" s="113"/>
      <c r="N117" s="125"/>
      <c r="O117" s="229"/>
      <c r="P117" s="77"/>
      <c r="Q117" s="113"/>
      <c r="R117" s="124"/>
      <c r="S117" s="229"/>
      <c r="T117" s="77"/>
      <c r="U117" s="113"/>
      <c r="V117" s="124"/>
      <c r="W117" s="229"/>
      <c r="X117" s="77"/>
      <c r="Y117" s="113"/>
      <c r="Z117" s="124"/>
      <c r="AA117" s="229"/>
      <c r="AB117" s="77"/>
      <c r="AC117" s="113"/>
      <c r="AD117" s="124"/>
      <c r="AE117" s="229"/>
      <c r="AF117" s="77"/>
      <c r="AG117" s="113"/>
      <c r="AH117" s="124"/>
      <c r="AI117" s="229"/>
      <c r="AJ117" s="77"/>
      <c r="AK117" s="113"/>
      <c r="AL117" s="124"/>
      <c r="AM117" s="229"/>
      <c r="AN117" s="77"/>
      <c r="AO117" s="113"/>
      <c r="AP117" s="114"/>
      <c r="AQ117" s="229"/>
      <c r="AR117" s="77" t="s">
        <v>56</v>
      </c>
      <c r="AS117" s="113" t="s">
        <v>240</v>
      </c>
      <c r="AT117" s="114">
        <v>66.071251724654545</v>
      </c>
      <c r="AU117" s="229"/>
      <c r="AV117" s="77" t="s">
        <v>56</v>
      </c>
      <c r="AW117" s="113">
        <v>5</v>
      </c>
      <c r="AX117" s="114">
        <v>68.319180810720866</v>
      </c>
      <c r="AY117" s="229"/>
      <c r="AZ117" s="77" t="s">
        <v>56</v>
      </c>
      <c r="BA117" s="113" t="s">
        <v>239</v>
      </c>
      <c r="BB117" s="125">
        <v>89.714830650250633</v>
      </c>
      <c r="BC117" s="126"/>
    </row>
    <row r="118" spans="1:55" s="84" customFormat="1" ht="12.75" customHeight="1" x14ac:dyDescent="0.2">
      <c r="A118" s="18">
        <v>39</v>
      </c>
      <c r="B118" s="258" t="s">
        <v>35</v>
      </c>
      <c r="C118" s="74" t="s">
        <v>254</v>
      </c>
      <c r="D118" s="19" t="s">
        <v>99</v>
      </c>
      <c r="E118" s="75" t="s">
        <v>620</v>
      </c>
      <c r="F118" s="76"/>
      <c r="G118" s="115">
        <v>0</v>
      </c>
      <c r="H118" s="220">
        <v>171.29843661361406</v>
      </c>
      <c r="I118" s="115">
        <v>1</v>
      </c>
      <c r="J118" s="115">
        <v>9</v>
      </c>
      <c r="K118" s="247"/>
      <c r="L118" s="77"/>
      <c r="M118" s="113"/>
      <c r="N118" s="125"/>
      <c r="O118" s="229"/>
      <c r="P118" s="77"/>
      <c r="Q118" s="113"/>
      <c r="R118" s="124"/>
      <c r="S118" s="229"/>
      <c r="T118" s="77"/>
      <c r="U118" s="113"/>
      <c r="V118" s="124"/>
      <c r="W118" s="229"/>
      <c r="X118" s="77"/>
      <c r="Y118" s="113"/>
      <c r="Z118" s="124"/>
      <c r="AA118" s="229"/>
      <c r="AB118" s="77"/>
      <c r="AC118" s="113"/>
      <c r="AD118" s="124"/>
      <c r="AE118" s="229"/>
      <c r="AF118" s="77"/>
      <c r="AG118" s="113"/>
      <c r="AH118" s="124"/>
      <c r="AI118" s="229"/>
      <c r="AJ118" s="77"/>
      <c r="AK118" s="113"/>
      <c r="AL118" s="124"/>
      <c r="AM118" s="229"/>
      <c r="AN118" s="77"/>
      <c r="AO118" s="113"/>
      <c r="AP118" s="114"/>
      <c r="AQ118" s="229"/>
      <c r="AR118" s="77"/>
      <c r="AS118" s="113"/>
      <c r="AT118" s="114"/>
      <c r="AU118" s="229"/>
      <c r="AV118" s="77"/>
      <c r="AW118" s="113"/>
      <c r="AX118" s="114"/>
      <c r="AY118" s="229"/>
      <c r="AZ118" s="77" t="s">
        <v>96</v>
      </c>
      <c r="BA118" s="113" t="s">
        <v>202</v>
      </c>
      <c r="BB118" s="125">
        <v>171.29843661361406</v>
      </c>
      <c r="BC118" s="126"/>
    </row>
    <row r="119" spans="1:55" s="84" customFormat="1" ht="12.75" customHeight="1" x14ac:dyDescent="0.2">
      <c r="A119" s="18">
        <v>40</v>
      </c>
      <c r="B119" s="258" t="s">
        <v>35</v>
      </c>
      <c r="C119" s="74" t="s">
        <v>312</v>
      </c>
      <c r="D119" s="19" t="s">
        <v>392</v>
      </c>
      <c r="E119" s="75" t="s">
        <v>471</v>
      </c>
      <c r="F119" s="76"/>
      <c r="G119" s="115">
        <v>47.002070566813515</v>
      </c>
      <c r="H119" s="220">
        <v>168.24403192337908</v>
      </c>
      <c r="I119" s="115">
        <v>2</v>
      </c>
      <c r="J119" s="115">
        <v>12</v>
      </c>
      <c r="K119" s="247"/>
      <c r="L119" s="77"/>
      <c r="M119" s="113"/>
      <c r="N119" s="125"/>
      <c r="O119" s="229"/>
      <c r="P119" s="77"/>
      <c r="Q119" s="113"/>
      <c r="R119" s="124"/>
      <c r="S119" s="229"/>
      <c r="T119" s="77" t="s">
        <v>57</v>
      </c>
      <c r="U119" s="113" t="s">
        <v>223</v>
      </c>
      <c r="V119" s="124">
        <v>47.002070566813515</v>
      </c>
      <c r="W119" s="229"/>
      <c r="X119" s="77"/>
      <c r="Y119" s="113"/>
      <c r="Z119" s="124"/>
      <c r="AA119" s="229"/>
      <c r="AB119" s="77"/>
      <c r="AC119" s="113"/>
      <c r="AD119" s="124"/>
      <c r="AE119" s="229"/>
      <c r="AF119" s="77"/>
      <c r="AG119" s="113"/>
      <c r="AH119" s="124"/>
      <c r="AI119" s="229"/>
      <c r="AJ119" s="77"/>
      <c r="AK119" s="113"/>
      <c r="AL119" s="124"/>
      <c r="AM119" s="229"/>
      <c r="AN119" s="77"/>
      <c r="AO119" s="113"/>
      <c r="AP119" s="114"/>
      <c r="AQ119" s="229"/>
      <c r="AR119" s="77"/>
      <c r="AS119" s="113"/>
      <c r="AT119" s="114"/>
      <c r="AU119" s="229"/>
      <c r="AV119" s="77"/>
      <c r="AW119" s="113"/>
      <c r="AX119" s="114"/>
      <c r="AY119" s="229"/>
      <c r="AZ119" s="77" t="s">
        <v>57</v>
      </c>
      <c r="BA119" s="113" t="s">
        <v>226</v>
      </c>
      <c r="BB119" s="125">
        <v>121.24196135656557</v>
      </c>
      <c r="BC119" s="126"/>
    </row>
    <row r="120" spans="1:55" s="84" customFormat="1" ht="12.75" customHeight="1" x14ac:dyDescent="0.2">
      <c r="A120" s="18">
        <v>41</v>
      </c>
      <c r="B120" s="258" t="s">
        <v>35</v>
      </c>
      <c r="C120" s="74" t="s">
        <v>615</v>
      </c>
      <c r="D120" s="19" t="s">
        <v>644</v>
      </c>
      <c r="E120" s="75" t="s">
        <v>616</v>
      </c>
      <c r="F120" s="76"/>
      <c r="G120" s="115">
        <v>0</v>
      </c>
      <c r="H120" s="220">
        <v>154.7663304334497</v>
      </c>
      <c r="I120" s="115">
        <v>1</v>
      </c>
      <c r="J120" s="115">
        <v>9</v>
      </c>
      <c r="K120" s="247"/>
      <c r="L120" s="77"/>
      <c r="M120" s="113"/>
      <c r="N120" s="125"/>
      <c r="O120" s="229"/>
      <c r="P120" s="77"/>
      <c r="Q120" s="113"/>
      <c r="R120" s="124"/>
      <c r="S120" s="229"/>
      <c r="T120" s="77"/>
      <c r="U120" s="113"/>
      <c r="V120" s="124"/>
      <c r="W120" s="229"/>
      <c r="X120" s="77"/>
      <c r="Y120" s="113"/>
      <c r="Z120" s="124"/>
      <c r="AA120" s="229"/>
      <c r="AB120" s="77"/>
      <c r="AC120" s="113"/>
      <c r="AD120" s="124"/>
      <c r="AE120" s="229"/>
      <c r="AF120" s="77"/>
      <c r="AG120" s="113"/>
      <c r="AH120" s="124"/>
      <c r="AI120" s="229"/>
      <c r="AJ120" s="77"/>
      <c r="AK120" s="113"/>
      <c r="AL120" s="124"/>
      <c r="AM120" s="229"/>
      <c r="AN120" s="77"/>
      <c r="AO120" s="113"/>
      <c r="AP120" s="114"/>
      <c r="AQ120" s="229"/>
      <c r="AR120" s="77"/>
      <c r="AS120" s="113"/>
      <c r="AT120" s="114"/>
      <c r="AU120" s="229"/>
      <c r="AV120" s="77"/>
      <c r="AW120" s="113"/>
      <c r="AX120" s="114"/>
      <c r="AY120" s="229"/>
      <c r="AZ120" s="77" t="s">
        <v>57</v>
      </c>
      <c r="BA120" s="113" t="s">
        <v>223</v>
      </c>
      <c r="BB120" s="125">
        <v>154.7663304334497</v>
      </c>
      <c r="BC120" s="126"/>
    </row>
    <row r="121" spans="1:55" s="84" customFormat="1" ht="12.75" customHeight="1" x14ac:dyDescent="0.2">
      <c r="A121" s="18">
        <v>42</v>
      </c>
      <c r="B121" s="258" t="s">
        <v>35</v>
      </c>
      <c r="C121" s="74" t="s">
        <v>362</v>
      </c>
      <c r="D121" s="19" t="s">
        <v>411</v>
      </c>
      <c r="E121" s="75" t="s">
        <v>628</v>
      </c>
      <c r="F121" s="76"/>
      <c r="G121" s="115">
        <v>0</v>
      </c>
      <c r="H121" s="220">
        <v>153.76660341059997</v>
      </c>
      <c r="I121" s="115">
        <v>1</v>
      </c>
      <c r="J121" s="115">
        <v>9</v>
      </c>
      <c r="K121" s="247"/>
      <c r="L121" s="77"/>
      <c r="M121" s="113"/>
      <c r="N121" s="125"/>
      <c r="O121" s="229"/>
      <c r="P121" s="77"/>
      <c r="Q121" s="113"/>
      <c r="R121" s="124"/>
      <c r="S121" s="229"/>
      <c r="T121" s="77"/>
      <c r="U121" s="113"/>
      <c r="V121" s="124"/>
      <c r="W121" s="229"/>
      <c r="X121" s="77"/>
      <c r="Y121" s="113"/>
      <c r="Z121" s="124"/>
      <c r="AA121" s="229"/>
      <c r="AB121" s="77"/>
      <c r="AC121" s="113"/>
      <c r="AD121" s="124"/>
      <c r="AE121" s="229"/>
      <c r="AF121" s="77"/>
      <c r="AG121" s="113"/>
      <c r="AH121" s="124"/>
      <c r="AI121" s="229"/>
      <c r="AJ121" s="77"/>
      <c r="AK121" s="113"/>
      <c r="AL121" s="124"/>
      <c r="AM121" s="229"/>
      <c r="AN121" s="77"/>
      <c r="AO121" s="113"/>
      <c r="AP121" s="114"/>
      <c r="AQ121" s="229"/>
      <c r="AR121" s="77"/>
      <c r="AS121" s="113"/>
      <c r="AT121" s="114"/>
      <c r="AU121" s="229"/>
      <c r="AV121" s="77"/>
      <c r="AW121" s="113"/>
      <c r="AX121" s="114"/>
      <c r="AY121" s="229"/>
      <c r="AZ121" s="77" t="s">
        <v>56</v>
      </c>
      <c r="BA121" s="113" t="s">
        <v>199</v>
      </c>
      <c r="BB121" s="125">
        <v>153.76660341059997</v>
      </c>
      <c r="BC121" s="126"/>
    </row>
    <row r="122" spans="1:55" s="84" customFormat="1" ht="12.75" customHeight="1" x14ac:dyDescent="0.2">
      <c r="A122" s="18">
        <v>43</v>
      </c>
      <c r="B122" s="258" t="s">
        <v>35</v>
      </c>
      <c r="C122" s="74" t="s">
        <v>592</v>
      </c>
      <c r="D122" s="19" t="s">
        <v>593</v>
      </c>
      <c r="E122" s="75" t="s">
        <v>594</v>
      </c>
      <c r="F122" s="76"/>
      <c r="G122" s="115">
        <v>0</v>
      </c>
      <c r="H122" s="220">
        <v>144.33711647565974</v>
      </c>
      <c r="I122" s="115">
        <v>2</v>
      </c>
      <c r="J122" s="115">
        <v>10</v>
      </c>
      <c r="K122" s="247"/>
      <c r="L122" s="77"/>
      <c r="M122" s="113"/>
      <c r="N122" s="125"/>
      <c r="O122" s="229"/>
      <c r="P122" s="77"/>
      <c r="Q122" s="113"/>
      <c r="R122" s="124"/>
      <c r="S122" s="229"/>
      <c r="T122" s="77"/>
      <c r="U122" s="113"/>
      <c r="V122" s="124"/>
      <c r="W122" s="229"/>
      <c r="X122" s="77"/>
      <c r="Y122" s="113"/>
      <c r="Z122" s="124"/>
      <c r="AA122" s="229"/>
      <c r="AB122" s="77"/>
      <c r="AC122" s="113"/>
      <c r="AD122" s="124"/>
      <c r="AE122" s="229"/>
      <c r="AF122" s="77"/>
      <c r="AG122" s="113"/>
      <c r="AH122" s="124"/>
      <c r="AI122" s="229"/>
      <c r="AJ122" s="77"/>
      <c r="AK122" s="113"/>
      <c r="AL122" s="124"/>
      <c r="AM122" s="229"/>
      <c r="AN122" s="77"/>
      <c r="AO122" s="113"/>
      <c r="AP122" s="114"/>
      <c r="AQ122" s="229"/>
      <c r="AR122" s="77"/>
      <c r="AS122" s="113"/>
      <c r="AT122" s="114"/>
      <c r="AU122" s="229"/>
      <c r="AV122" s="77" t="s">
        <v>56</v>
      </c>
      <c r="AW122" s="113">
        <v>8</v>
      </c>
      <c r="AX122" s="114">
        <v>24.779848344591286</v>
      </c>
      <c r="AY122" s="229"/>
      <c r="AZ122" s="77" t="s">
        <v>57</v>
      </c>
      <c r="BA122" s="113" t="s">
        <v>239</v>
      </c>
      <c r="BB122" s="125">
        <v>119.55726813106847</v>
      </c>
      <c r="BC122" s="126"/>
    </row>
    <row r="123" spans="1:55" s="84" customFormat="1" ht="12.75" customHeight="1" x14ac:dyDescent="0.2">
      <c r="A123" s="18">
        <v>44</v>
      </c>
      <c r="B123" s="258" t="s">
        <v>35</v>
      </c>
      <c r="C123" s="74" t="s">
        <v>241</v>
      </c>
      <c r="D123" s="19" t="s">
        <v>172</v>
      </c>
      <c r="E123" s="75" t="s">
        <v>185</v>
      </c>
      <c r="F123" s="76"/>
      <c r="G123" s="115">
        <v>144.0179697948185</v>
      </c>
      <c r="H123" s="220">
        <v>144.0179697948185</v>
      </c>
      <c r="I123" s="115">
        <v>1</v>
      </c>
      <c r="J123" s="115">
        <v>9</v>
      </c>
      <c r="K123" s="247"/>
      <c r="L123" s="77"/>
      <c r="M123" s="113"/>
      <c r="N123" s="125"/>
      <c r="O123" s="229"/>
      <c r="P123" s="77"/>
      <c r="Q123" s="113"/>
      <c r="R123" s="124"/>
      <c r="S123" s="229"/>
      <c r="T123" s="77" t="s">
        <v>56</v>
      </c>
      <c r="U123" s="113" t="s">
        <v>223</v>
      </c>
      <c r="V123" s="124">
        <v>144.0179697948185</v>
      </c>
      <c r="W123" s="229"/>
      <c r="X123" s="77"/>
      <c r="Y123" s="113"/>
      <c r="Z123" s="124"/>
      <c r="AA123" s="229"/>
      <c r="AB123" s="77"/>
      <c r="AC123" s="113"/>
      <c r="AD123" s="124"/>
      <c r="AE123" s="229"/>
      <c r="AF123" s="77"/>
      <c r="AG123" s="113"/>
      <c r="AH123" s="124"/>
      <c r="AI123" s="229"/>
      <c r="AJ123" s="77"/>
      <c r="AK123" s="113"/>
      <c r="AL123" s="124"/>
      <c r="AM123" s="229"/>
      <c r="AN123" s="77"/>
      <c r="AO123" s="113"/>
      <c r="AP123" s="114"/>
      <c r="AQ123" s="229"/>
      <c r="AR123" s="77"/>
      <c r="AS123" s="113"/>
      <c r="AT123" s="114"/>
      <c r="AU123" s="229"/>
      <c r="AV123" s="77"/>
      <c r="AW123" s="113"/>
      <c r="AX123" s="114"/>
      <c r="AY123" s="229"/>
      <c r="AZ123" s="77"/>
      <c r="BA123" s="113"/>
      <c r="BB123" s="125"/>
      <c r="BC123" s="126"/>
    </row>
    <row r="124" spans="1:55" s="84" customFormat="1" ht="12.75" customHeight="1" x14ac:dyDescent="0.2">
      <c r="A124" s="18">
        <v>45</v>
      </c>
      <c r="B124" s="258" t="s">
        <v>35</v>
      </c>
      <c r="C124" s="74" t="s">
        <v>410</v>
      </c>
      <c r="D124" s="19" t="s">
        <v>249</v>
      </c>
      <c r="E124" s="75" t="s">
        <v>629</v>
      </c>
      <c r="F124" s="76"/>
      <c r="G124" s="115">
        <v>0</v>
      </c>
      <c r="H124" s="220">
        <v>139.15893509600747</v>
      </c>
      <c r="I124" s="115">
        <v>1</v>
      </c>
      <c r="J124" s="115">
        <v>9</v>
      </c>
      <c r="K124" s="247"/>
      <c r="L124" s="77"/>
      <c r="M124" s="113"/>
      <c r="N124" s="125"/>
      <c r="O124" s="229"/>
      <c r="P124" s="77"/>
      <c r="Q124" s="113"/>
      <c r="R124" s="124"/>
      <c r="S124" s="229"/>
      <c r="T124" s="77"/>
      <c r="U124" s="113"/>
      <c r="V124" s="124"/>
      <c r="W124" s="229"/>
      <c r="X124" s="77"/>
      <c r="Y124" s="113"/>
      <c r="Z124" s="124"/>
      <c r="AA124" s="229"/>
      <c r="AB124" s="77"/>
      <c r="AC124" s="113"/>
      <c r="AD124" s="124"/>
      <c r="AE124" s="229"/>
      <c r="AF124" s="77"/>
      <c r="AG124" s="113"/>
      <c r="AH124" s="124"/>
      <c r="AI124" s="229"/>
      <c r="AJ124" s="77"/>
      <c r="AK124" s="113"/>
      <c r="AL124" s="124"/>
      <c r="AM124" s="229"/>
      <c r="AN124" s="77"/>
      <c r="AO124" s="113"/>
      <c r="AP124" s="114"/>
      <c r="AQ124" s="229"/>
      <c r="AR124" s="77"/>
      <c r="AS124" s="113"/>
      <c r="AT124" s="114"/>
      <c r="AU124" s="229"/>
      <c r="AV124" s="77"/>
      <c r="AW124" s="113"/>
      <c r="AX124" s="114"/>
      <c r="AY124" s="229"/>
      <c r="AZ124" s="77" t="s">
        <v>56</v>
      </c>
      <c r="BA124" s="113" t="s">
        <v>240</v>
      </c>
      <c r="BB124" s="125">
        <v>139.15893509600747</v>
      </c>
      <c r="BC124" s="126"/>
    </row>
    <row r="125" spans="1:55" s="84" customFormat="1" ht="12.75" customHeight="1" x14ac:dyDescent="0.2">
      <c r="A125" s="18">
        <v>46</v>
      </c>
      <c r="B125" s="258" t="s">
        <v>35</v>
      </c>
      <c r="C125" s="74" t="s">
        <v>477</v>
      </c>
      <c r="D125" s="19" t="s">
        <v>478</v>
      </c>
      <c r="E125" s="75" t="s">
        <v>530</v>
      </c>
      <c r="F125" s="76"/>
      <c r="G125" s="115">
        <v>127.20340221751377</v>
      </c>
      <c r="H125" s="220">
        <v>127.20340221751377</v>
      </c>
      <c r="I125" s="115">
        <v>1</v>
      </c>
      <c r="J125" s="115">
        <v>9</v>
      </c>
      <c r="K125" s="247"/>
      <c r="L125" s="77"/>
      <c r="M125" s="113"/>
      <c r="N125" s="125"/>
      <c r="O125" s="229"/>
      <c r="P125" s="77" t="s">
        <v>57</v>
      </c>
      <c r="Q125" s="113"/>
      <c r="R125" s="124">
        <v>127.20340221751377</v>
      </c>
      <c r="S125" s="229"/>
      <c r="T125" s="77"/>
      <c r="U125" s="113"/>
      <c r="V125" s="124"/>
      <c r="W125" s="229"/>
      <c r="X125" s="77"/>
      <c r="Y125" s="113"/>
      <c r="Z125" s="124"/>
      <c r="AA125" s="229"/>
      <c r="AB125" s="77"/>
      <c r="AC125" s="113"/>
      <c r="AD125" s="124"/>
      <c r="AE125" s="229"/>
      <c r="AF125" s="77"/>
      <c r="AG125" s="113"/>
      <c r="AH125" s="124"/>
      <c r="AI125" s="229"/>
      <c r="AJ125" s="77"/>
      <c r="AK125" s="113"/>
      <c r="AL125" s="124"/>
      <c r="AM125" s="229"/>
      <c r="AN125" s="77"/>
      <c r="AO125" s="113"/>
      <c r="AP125" s="114"/>
      <c r="AQ125" s="229"/>
      <c r="AR125" s="77"/>
      <c r="AS125" s="113"/>
      <c r="AT125" s="114"/>
      <c r="AU125" s="229"/>
      <c r="AV125" s="77"/>
      <c r="AW125" s="113"/>
      <c r="AX125" s="114"/>
      <c r="AY125" s="229"/>
      <c r="AZ125" s="77"/>
      <c r="BA125" s="113"/>
      <c r="BB125" s="125"/>
      <c r="BC125" s="126"/>
    </row>
    <row r="126" spans="1:55" s="84" customFormat="1" ht="12.75" customHeight="1" x14ac:dyDescent="0.2">
      <c r="A126" s="18">
        <v>47</v>
      </c>
      <c r="B126" s="258" t="s">
        <v>35</v>
      </c>
      <c r="C126" s="74" t="s">
        <v>274</v>
      </c>
      <c r="D126" s="19" t="s">
        <v>115</v>
      </c>
      <c r="E126" s="75" t="s">
        <v>433</v>
      </c>
      <c r="F126" s="76"/>
      <c r="G126" s="115">
        <v>126.82888359562682</v>
      </c>
      <c r="H126" s="220">
        <v>126.82888359562682</v>
      </c>
      <c r="I126" s="115">
        <v>2</v>
      </c>
      <c r="J126" s="115">
        <v>12</v>
      </c>
      <c r="K126" s="247"/>
      <c r="L126" s="77"/>
      <c r="M126" s="113"/>
      <c r="N126" s="125"/>
      <c r="O126" s="229"/>
      <c r="P126" s="77" t="s">
        <v>57</v>
      </c>
      <c r="Q126" s="113"/>
      <c r="R126" s="124">
        <v>78.734973212483325</v>
      </c>
      <c r="S126" s="229"/>
      <c r="T126" s="77"/>
      <c r="U126" s="113"/>
      <c r="V126" s="124"/>
      <c r="W126" s="229"/>
      <c r="X126" s="77"/>
      <c r="Y126" s="113"/>
      <c r="Z126" s="124"/>
      <c r="AA126" s="229"/>
      <c r="AB126" s="77"/>
      <c r="AC126" s="113"/>
      <c r="AD126" s="124"/>
      <c r="AE126" s="229"/>
      <c r="AF126" s="77" t="s">
        <v>35</v>
      </c>
      <c r="AG126" s="113">
        <v>13</v>
      </c>
      <c r="AH126" s="124">
        <v>48.093910383143495</v>
      </c>
      <c r="AI126" s="229"/>
      <c r="AJ126" s="77"/>
      <c r="AK126" s="113"/>
      <c r="AL126" s="124"/>
      <c r="AM126" s="229"/>
      <c r="AN126" s="77"/>
      <c r="AO126" s="113"/>
      <c r="AP126" s="114"/>
      <c r="AQ126" s="229"/>
      <c r="AR126" s="77"/>
      <c r="AS126" s="113"/>
      <c r="AT126" s="114"/>
      <c r="AU126" s="229"/>
      <c r="AV126" s="77"/>
      <c r="AW126" s="113"/>
      <c r="AX126" s="114"/>
      <c r="AY126" s="229"/>
      <c r="AZ126" s="77"/>
      <c r="BA126" s="113"/>
      <c r="BB126" s="125"/>
      <c r="BC126" s="126"/>
    </row>
    <row r="127" spans="1:55" s="84" customFormat="1" ht="12.75" customHeight="1" x14ac:dyDescent="0.2">
      <c r="A127" s="18">
        <v>48</v>
      </c>
      <c r="B127" s="258" t="s">
        <v>35</v>
      </c>
      <c r="C127" s="74" t="s">
        <v>520</v>
      </c>
      <c r="D127" s="19" t="s">
        <v>159</v>
      </c>
      <c r="E127" s="75" t="s">
        <v>431</v>
      </c>
      <c r="F127" s="76"/>
      <c r="G127" s="115">
        <v>116.84024128098702</v>
      </c>
      <c r="H127" s="220">
        <v>116.84024128098702</v>
      </c>
      <c r="I127" s="115">
        <v>2</v>
      </c>
      <c r="J127" s="115">
        <v>12</v>
      </c>
      <c r="K127" s="247"/>
      <c r="L127" s="77"/>
      <c r="M127" s="113"/>
      <c r="N127" s="125"/>
      <c r="O127" s="229"/>
      <c r="P127" s="77"/>
      <c r="Q127" s="113"/>
      <c r="R127" s="124"/>
      <c r="S127" s="229"/>
      <c r="T127" s="77"/>
      <c r="U127" s="113"/>
      <c r="V127" s="124"/>
      <c r="W127" s="229"/>
      <c r="X127" s="77" t="s">
        <v>57</v>
      </c>
      <c r="Y127" s="113">
        <v>10</v>
      </c>
      <c r="Z127" s="124">
        <v>64.388822111898506</v>
      </c>
      <c r="AA127" s="229"/>
      <c r="AB127" s="77"/>
      <c r="AC127" s="113"/>
      <c r="AD127" s="124"/>
      <c r="AE127" s="229"/>
      <c r="AF127" s="77" t="s">
        <v>35</v>
      </c>
      <c r="AG127" s="113">
        <v>12</v>
      </c>
      <c r="AH127" s="124">
        <v>52.45141916908851</v>
      </c>
      <c r="AI127" s="229"/>
      <c r="AJ127" s="77"/>
      <c r="AK127" s="113"/>
      <c r="AL127" s="124"/>
      <c r="AM127" s="229"/>
      <c r="AN127" s="77"/>
      <c r="AO127" s="113"/>
      <c r="AP127" s="114"/>
      <c r="AQ127" s="229"/>
      <c r="AR127" s="77"/>
      <c r="AS127" s="113"/>
      <c r="AT127" s="114"/>
      <c r="AU127" s="229"/>
      <c r="AV127" s="77"/>
      <c r="AW127" s="113"/>
      <c r="AX127" s="114"/>
      <c r="AY127" s="229"/>
      <c r="AZ127" s="77"/>
      <c r="BA127" s="113"/>
      <c r="BB127" s="125"/>
      <c r="BC127" s="126"/>
    </row>
    <row r="128" spans="1:55" s="84" customFormat="1" ht="12.75" customHeight="1" x14ac:dyDescent="0.2">
      <c r="A128" s="18">
        <v>49</v>
      </c>
      <c r="B128" s="258" t="s">
        <v>35</v>
      </c>
      <c r="C128" s="74" t="s">
        <v>178</v>
      </c>
      <c r="D128" s="19" t="s">
        <v>179</v>
      </c>
      <c r="E128" s="75" t="s">
        <v>310</v>
      </c>
      <c r="F128" s="76"/>
      <c r="G128" s="115">
        <v>102.36096195376474</v>
      </c>
      <c r="H128" s="220">
        <v>102.36096195376474</v>
      </c>
      <c r="I128" s="115">
        <v>1</v>
      </c>
      <c r="J128" s="115">
        <v>9</v>
      </c>
      <c r="K128" s="247"/>
      <c r="L128" s="77"/>
      <c r="M128" s="113"/>
      <c r="N128" s="125"/>
      <c r="O128" s="229"/>
      <c r="P128" s="77"/>
      <c r="Q128" s="113"/>
      <c r="R128" s="124"/>
      <c r="S128" s="229"/>
      <c r="T128" s="77" t="s">
        <v>57</v>
      </c>
      <c r="U128" s="113" t="s">
        <v>206</v>
      </c>
      <c r="V128" s="124">
        <v>102.36096195376474</v>
      </c>
      <c r="W128" s="229"/>
      <c r="X128" s="77"/>
      <c r="Y128" s="113"/>
      <c r="Z128" s="124"/>
      <c r="AA128" s="229"/>
      <c r="AB128" s="77"/>
      <c r="AC128" s="113"/>
      <c r="AD128" s="124"/>
      <c r="AE128" s="229"/>
      <c r="AF128" s="77"/>
      <c r="AG128" s="113"/>
      <c r="AH128" s="124"/>
      <c r="AI128" s="229"/>
      <c r="AJ128" s="77"/>
      <c r="AK128" s="113"/>
      <c r="AL128" s="124"/>
      <c r="AM128" s="229"/>
      <c r="AN128" s="77"/>
      <c r="AO128" s="113"/>
      <c r="AP128" s="114"/>
      <c r="AQ128" s="229"/>
      <c r="AR128" s="77"/>
      <c r="AS128" s="113"/>
      <c r="AT128" s="114"/>
      <c r="AU128" s="229"/>
      <c r="AV128" s="77"/>
      <c r="AW128" s="113"/>
      <c r="AX128" s="114"/>
      <c r="AY128" s="229"/>
      <c r="AZ128" s="77"/>
      <c r="BA128" s="113"/>
      <c r="BB128" s="125"/>
      <c r="BC128" s="126"/>
    </row>
    <row r="129" spans="1:55" s="84" customFormat="1" ht="12.75" customHeight="1" x14ac:dyDescent="0.2">
      <c r="A129" s="18">
        <v>50</v>
      </c>
      <c r="B129" s="258" t="s">
        <v>35</v>
      </c>
      <c r="C129" s="74" t="s">
        <v>485</v>
      </c>
      <c r="D129" s="19" t="s">
        <v>479</v>
      </c>
      <c r="E129" s="75" t="s">
        <v>432</v>
      </c>
      <c r="F129" s="76"/>
      <c r="G129" s="115">
        <v>100.16354464105474</v>
      </c>
      <c r="H129" s="220">
        <v>100.16354464105474</v>
      </c>
      <c r="I129" s="115">
        <v>2</v>
      </c>
      <c r="J129" s="115">
        <v>12</v>
      </c>
      <c r="K129" s="247"/>
      <c r="L129" s="77"/>
      <c r="M129" s="113"/>
      <c r="N129" s="125"/>
      <c r="O129" s="229"/>
      <c r="P129" s="77" t="s">
        <v>57</v>
      </c>
      <c r="Q129" s="113"/>
      <c r="R129" s="124">
        <v>78.734973212483311</v>
      </c>
      <c r="S129" s="229"/>
      <c r="T129" s="77"/>
      <c r="U129" s="113"/>
      <c r="V129" s="124"/>
      <c r="W129" s="229"/>
      <c r="X129" s="77"/>
      <c r="Y129" s="113"/>
      <c r="Z129" s="124"/>
      <c r="AA129" s="229"/>
      <c r="AB129" s="77"/>
      <c r="AC129" s="113"/>
      <c r="AD129" s="124"/>
      <c r="AE129" s="229"/>
      <c r="AF129" s="77" t="s">
        <v>35</v>
      </c>
      <c r="AG129" s="113">
        <v>14</v>
      </c>
      <c r="AH129" s="124">
        <v>21.428571428571427</v>
      </c>
      <c r="AI129" s="229"/>
      <c r="AJ129" s="77"/>
      <c r="AK129" s="113"/>
      <c r="AL129" s="124"/>
      <c r="AM129" s="229"/>
      <c r="AN129" s="77"/>
      <c r="AO129" s="113"/>
      <c r="AP129" s="114"/>
      <c r="AQ129" s="229"/>
      <c r="AR129" s="77"/>
      <c r="AS129" s="113"/>
      <c r="AT129" s="114"/>
      <c r="AU129" s="229"/>
      <c r="AV129" s="77"/>
      <c r="AW129" s="113"/>
      <c r="AX129" s="114"/>
      <c r="AY129" s="229"/>
      <c r="AZ129" s="77"/>
      <c r="BA129" s="113"/>
      <c r="BB129" s="125"/>
      <c r="BC129" s="126"/>
    </row>
    <row r="130" spans="1:55" s="84" customFormat="1" ht="12.75" customHeight="1" x14ac:dyDescent="0.2">
      <c r="A130" s="18">
        <v>51</v>
      </c>
      <c r="B130" s="258" t="s">
        <v>35</v>
      </c>
      <c r="C130" s="74" t="s">
        <v>101</v>
      </c>
      <c r="D130" s="19" t="s">
        <v>125</v>
      </c>
      <c r="E130" s="75" t="s">
        <v>245</v>
      </c>
      <c r="F130" s="76"/>
      <c r="G130" s="115">
        <v>83.999916421531822</v>
      </c>
      <c r="H130" s="220">
        <v>83.999916421531822</v>
      </c>
      <c r="I130" s="115">
        <v>1</v>
      </c>
      <c r="J130" s="115">
        <v>9</v>
      </c>
      <c r="K130" s="247"/>
      <c r="L130" s="77"/>
      <c r="M130" s="113"/>
      <c r="N130" s="125"/>
      <c r="O130" s="229"/>
      <c r="P130" s="77"/>
      <c r="Q130" s="113"/>
      <c r="R130" s="124"/>
      <c r="S130" s="229"/>
      <c r="T130" s="77" t="s">
        <v>56</v>
      </c>
      <c r="U130" s="113" t="s">
        <v>199</v>
      </c>
      <c r="V130" s="124">
        <v>83.999916421531822</v>
      </c>
      <c r="W130" s="229"/>
      <c r="X130" s="77"/>
      <c r="Y130" s="113"/>
      <c r="Z130" s="124"/>
      <c r="AA130" s="229"/>
      <c r="AB130" s="77"/>
      <c r="AC130" s="113"/>
      <c r="AD130" s="124"/>
      <c r="AE130" s="229"/>
      <c r="AF130" s="77"/>
      <c r="AG130" s="113"/>
      <c r="AH130" s="124"/>
      <c r="AI130" s="229"/>
      <c r="AJ130" s="77"/>
      <c r="AK130" s="113"/>
      <c r="AL130" s="124"/>
      <c r="AM130" s="229"/>
      <c r="AN130" s="77"/>
      <c r="AO130" s="113"/>
      <c r="AP130" s="114"/>
      <c r="AQ130" s="229"/>
      <c r="AR130" s="77"/>
      <c r="AS130" s="113"/>
      <c r="AT130" s="114"/>
      <c r="AU130" s="229"/>
      <c r="AV130" s="77"/>
      <c r="AW130" s="113"/>
      <c r="AX130" s="114"/>
      <c r="AY130" s="229"/>
      <c r="AZ130" s="77"/>
      <c r="BA130" s="113"/>
      <c r="BB130" s="125"/>
      <c r="BC130" s="126"/>
    </row>
    <row r="131" spans="1:55" s="84" customFormat="1" ht="12.75" customHeight="1" x14ac:dyDescent="0.2">
      <c r="A131" s="18">
        <v>52</v>
      </c>
      <c r="B131" s="258" t="s">
        <v>35</v>
      </c>
      <c r="C131" s="74" t="s">
        <v>409</v>
      </c>
      <c r="D131" s="19" t="s">
        <v>146</v>
      </c>
      <c r="E131" s="75" t="s">
        <v>630</v>
      </c>
      <c r="F131" s="76"/>
      <c r="G131" s="115">
        <v>0</v>
      </c>
      <c r="H131" s="220">
        <v>73.255768347869406</v>
      </c>
      <c r="I131" s="115">
        <v>1</v>
      </c>
      <c r="J131" s="115">
        <v>9</v>
      </c>
      <c r="K131" s="247"/>
      <c r="L131" s="77"/>
      <c r="M131" s="113"/>
      <c r="N131" s="125"/>
      <c r="O131" s="229"/>
      <c r="P131" s="77"/>
      <c r="Q131" s="113"/>
      <c r="R131" s="124"/>
      <c r="S131" s="229"/>
      <c r="T131" s="77"/>
      <c r="U131" s="113"/>
      <c r="V131" s="124"/>
      <c r="W131" s="229"/>
      <c r="X131" s="77"/>
      <c r="Y131" s="113"/>
      <c r="Z131" s="124"/>
      <c r="AA131" s="229"/>
      <c r="AB131" s="77"/>
      <c r="AC131" s="113"/>
      <c r="AD131" s="124"/>
      <c r="AE131" s="229"/>
      <c r="AF131" s="77"/>
      <c r="AG131" s="113"/>
      <c r="AH131" s="124"/>
      <c r="AI131" s="229"/>
      <c r="AJ131" s="77"/>
      <c r="AK131" s="113"/>
      <c r="AL131" s="124"/>
      <c r="AM131" s="229"/>
      <c r="AN131" s="77"/>
      <c r="AO131" s="113"/>
      <c r="AP131" s="114"/>
      <c r="AQ131" s="229"/>
      <c r="AR131" s="77"/>
      <c r="AS131" s="113"/>
      <c r="AT131" s="114"/>
      <c r="AU131" s="229"/>
      <c r="AV131" s="77"/>
      <c r="AW131" s="113"/>
      <c r="AX131" s="114"/>
      <c r="AY131" s="229"/>
      <c r="AZ131" s="77" t="s">
        <v>56</v>
      </c>
      <c r="BA131" s="113" t="s">
        <v>227</v>
      </c>
      <c r="BB131" s="125">
        <v>73.255768347869406</v>
      </c>
      <c r="BC131" s="126"/>
    </row>
    <row r="132" spans="1:55" s="84" customFormat="1" ht="12.75" customHeight="1" x14ac:dyDescent="0.2">
      <c r="A132" s="18">
        <v>53</v>
      </c>
      <c r="B132" s="258" t="s">
        <v>35</v>
      </c>
      <c r="C132" s="74" t="s">
        <v>200</v>
      </c>
      <c r="D132" s="19" t="s">
        <v>390</v>
      </c>
      <c r="E132" s="75" t="s">
        <v>391</v>
      </c>
      <c r="F132" s="76"/>
      <c r="G132" s="115">
        <v>0</v>
      </c>
      <c r="H132" s="220">
        <v>52.899597348884335</v>
      </c>
      <c r="I132" s="115">
        <v>1</v>
      </c>
      <c r="J132" s="115">
        <v>9</v>
      </c>
      <c r="K132" s="247"/>
      <c r="L132" s="77"/>
      <c r="M132" s="113"/>
      <c r="N132" s="125"/>
      <c r="O132" s="229"/>
      <c r="P132" s="77"/>
      <c r="Q132" s="113"/>
      <c r="R132" s="124"/>
      <c r="S132" s="229"/>
      <c r="T132" s="77"/>
      <c r="U132" s="113"/>
      <c r="V132" s="124"/>
      <c r="W132" s="229"/>
      <c r="X132" s="77"/>
      <c r="Y132" s="113"/>
      <c r="Z132" s="124"/>
      <c r="AA132" s="229"/>
      <c r="AB132" s="77"/>
      <c r="AC132" s="113"/>
      <c r="AD132" s="124"/>
      <c r="AE132" s="229"/>
      <c r="AF132" s="77"/>
      <c r="AG132" s="113"/>
      <c r="AH132" s="124"/>
      <c r="AI132" s="229"/>
      <c r="AJ132" s="77"/>
      <c r="AK132" s="113"/>
      <c r="AL132" s="124"/>
      <c r="AM132" s="229"/>
      <c r="AN132" s="77"/>
      <c r="AO132" s="113"/>
      <c r="AP132" s="114"/>
      <c r="AQ132" s="229"/>
      <c r="AR132" s="77" t="s">
        <v>57</v>
      </c>
      <c r="AS132" s="113" t="s">
        <v>222</v>
      </c>
      <c r="AT132" s="114">
        <v>52.899597348884335</v>
      </c>
      <c r="AU132" s="229"/>
      <c r="AV132" s="77"/>
      <c r="AW132" s="113"/>
      <c r="AX132" s="114"/>
      <c r="AY132" s="229"/>
      <c r="AZ132" s="77"/>
      <c r="BA132" s="113"/>
      <c r="BB132" s="125"/>
      <c r="BC132" s="126"/>
    </row>
    <row r="133" spans="1:55" s="84" customFormat="1" ht="12.75" customHeight="1" x14ac:dyDescent="0.2">
      <c r="A133" s="18">
        <v>54</v>
      </c>
      <c r="B133" s="258" t="s">
        <v>35</v>
      </c>
      <c r="C133" s="74" t="s">
        <v>291</v>
      </c>
      <c r="D133" s="19" t="s">
        <v>292</v>
      </c>
      <c r="E133" s="75" t="s">
        <v>631</v>
      </c>
      <c r="F133" s="76"/>
      <c r="G133" s="115">
        <v>0</v>
      </c>
      <c r="H133" s="220">
        <v>49.549194697768669</v>
      </c>
      <c r="I133" s="115">
        <v>1</v>
      </c>
      <c r="J133" s="115">
        <v>9</v>
      </c>
      <c r="K133" s="247"/>
      <c r="L133" s="77"/>
      <c r="M133" s="113"/>
      <c r="N133" s="125"/>
      <c r="O133" s="229"/>
      <c r="P133" s="77"/>
      <c r="Q133" s="113"/>
      <c r="R133" s="124"/>
      <c r="S133" s="229"/>
      <c r="T133" s="77"/>
      <c r="U133" s="113"/>
      <c r="V133" s="124"/>
      <c r="W133" s="229"/>
      <c r="X133" s="77"/>
      <c r="Y133" s="113"/>
      <c r="Z133" s="124"/>
      <c r="AA133" s="229"/>
      <c r="AB133" s="77"/>
      <c r="AC133" s="113"/>
      <c r="AD133" s="124"/>
      <c r="AE133" s="229"/>
      <c r="AF133" s="77"/>
      <c r="AG133" s="113"/>
      <c r="AH133" s="124"/>
      <c r="AI133" s="229"/>
      <c r="AJ133" s="77"/>
      <c r="AK133" s="113"/>
      <c r="AL133" s="124"/>
      <c r="AM133" s="229"/>
      <c r="AN133" s="77"/>
      <c r="AO133" s="113"/>
      <c r="AP133" s="114"/>
      <c r="AQ133" s="229"/>
      <c r="AR133" s="77"/>
      <c r="AS133" s="113"/>
      <c r="AT133" s="114"/>
      <c r="AU133" s="229"/>
      <c r="AV133" s="77"/>
      <c r="AW133" s="113"/>
      <c r="AX133" s="114"/>
      <c r="AY133" s="229"/>
      <c r="AZ133" s="77" t="s">
        <v>56</v>
      </c>
      <c r="BA133" s="113" t="s">
        <v>196</v>
      </c>
      <c r="BB133" s="125">
        <v>49.549194697768669</v>
      </c>
      <c r="BC133" s="126"/>
    </row>
    <row r="134" spans="1:55" s="84" customFormat="1" ht="12.75" customHeight="1" x14ac:dyDescent="0.2">
      <c r="A134" s="18">
        <v>55</v>
      </c>
      <c r="B134" s="258" t="s">
        <v>35</v>
      </c>
      <c r="C134" s="74" t="s">
        <v>505</v>
      </c>
      <c r="D134" s="19" t="s">
        <v>506</v>
      </c>
      <c r="E134" s="75" t="s">
        <v>507</v>
      </c>
      <c r="F134" s="76"/>
      <c r="G134" s="115">
        <v>44.1587060768803</v>
      </c>
      <c r="H134" s="220">
        <v>44.1587060768803</v>
      </c>
      <c r="I134" s="115">
        <v>1</v>
      </c>
      <c r="J134" s="115">
        <v>9</v>
      </c>
      <c r="K134" s="247"/>
      <c r="L134" s="77"/>
      <c r="M134" s="113"/>
      <c r="N134" s="125"/>
      <c r="O134" s="229"/>
      <c r="P134" s="77"/>
      <c r="Q134" s="113"/>
      <c r="R134" s="124"/>
      <c r="S134" s="229"/>
      <c r="T134" s="77"/>
      <c r="U134" s="113"/>
      <c r="V134" s="124"/>
      <c r="W134" s="229"/>
      <c r="X134" s="77" t="s">
        <v>57</v>
      </c>
      <c r="Y134" s="113">
        <v>12</v>
      </c>
      <c r="Z134" s="124">
        <v>44.1587060768803</v>
      </c>
      <c r="AA134" s="229"/>
      <c r="AB134" s="77"/>
      <c r="AC134" s="113"/>
      <c r="AD134" s="124"/>
      <c r="AE134" s="229"/>
      <c r="AF134" s="77"/>
      <c r="AG134" s="113"/>
      <c r="AH134" s="124"/>
      <c r="AI134" s="229"/>
      <c r="AJ134" s="77"/>
      <c r="AK134" s="113"/>
      <c r="AL134" s="124"/>
      <c r="AM134" s="229"/>
      <c r="AN134" s="77"/>
      <c r="AO134" s="113"/>
      <c r="AP134" s="114"/>
      <c r="AQ134" s="229"/>
      <c r="AR134" s="77"/>
      <c r="AS134" s="113"/>
      <c r="AT134" s="114"/>
      <c r="AU134" s="229"/>
      <c r="AV134" s="77"/>
      <c r="AW134" s="113"/>
      <c r="AX134" s="114"/>
      <c r="AY134" s="229"/>
      <c r="AZ134" s="77"/>
      <c r="BA134" s="113"/>
      <c r="BB134" s="125"/>
      <c r="BC134" s="126"/>
    </row>
    <row r="135" spans="1:55" s="84" customFormat="1" ht="12.75" customHeight="1" x14ac:dyDescent="0.2">
      <c r="A135" s="18">
        <v>56</v>
      </c>
      <c r="B135" s="258" t="s">
        <v>35</v>
      </c>
      <c r="C135" s="74" t="s">
        <v>271</v>
      </c>
      <c r="D135" s="19" t="s">
        <v>173</v>
      </c>
      <c r="E135" s="75" t="s">
        <v>538</v>
      </c>
      <c r="F135" s="76"/>
      <c r="G135" s="115">
        <v>29.342361530638527</v>
      </c>
      <c r="H135" s="220">
        <v>29.342361530638527</v>
      </c>
      <c r="I135" s="115">
        <v>1</v>
      </c>
      <c r="J135" s="115">
        <v>10</v>
      </c>
      <c r="K135" s="247"/>
      <c r="L135" s="77"/>
      <c r="M135" s="113"/>
      <c r="N135" s="125"/>
      <c r="O135" s="229"/>
      <c r="P135" s="77" t="s">
        <v>56</v>
      </c>
      <c r="Q135" s="113">
        <v>10</v>
      </c>
      <c r="R135" s="124">
        <v>29.342361530638527</v>
      </c>
      <c r="S135" s="229"/>
      <c r="T135" s="77"/>
      <c r="U135" s="113"/>
      <c r="V135" s="124"/>
      <c r="W135" s="229"/>
      <c r="X135" s="77"/>
      <c r="Y135" s="113"/>
      <c r="Z135" s="124"/>
      <c r="AA135" s="229"/>
      <c r="AB135" s="77"/>
      <c r="AC135" s="113"/>
      <c r="AD135" s="124"/>
      <c r="AE135" s="229"/>
      <c r="AF135" s="77"/>
      <c r="AG135" s="113"/>
      <c r="AH135" s="124"/>
      <c r="AI135" s="229"/>
      <c r="AJ135" s="77"/>
      <c r="AK135" s="113"/>
      <c r="AL135" s="124"/>
      <c r="AM135" s="229"/>
      <c r="AN135" s="77"/>
      <c r="AO135" s="113"/>
      <c r="AP135" s="114"/>
      <c r="AQ135" s="229"/>
      <c r="AR135" s="77"/>
      <c r="AS135" s="113"/>
      <c r="AT135" s="114"/>
      <c r="AU135" s="229"/>
      <c r="AV135" s="77"/>
      <c r="AW135" s="113"/>
      <c r="AX135" s="114"/>
      <c r="AY135" s="229"/>
      <c r="AZ135" s="77"/>
      <c r="BA135" s="113"/>
      <c r="BB135" s="125"/>
      <c r="BC135" s="126"/>
    </row>
    <row r="136" spans="1:55" s="84" customFormat="1" ht="12.75" customHeight="1" x14ac:dyDescent="0.2">
      <c r="A136" s="18">
        <v>57</v>
      </c>
      <c r="B136" s="258" t="s">
        <v>35</v>
      </c>
      <c r="C136" s="74" t="s">
        <v>278</v>
      </c>
      <c r="D136" s="19" t="s">
        <v>279</v>
      </c>
      <c r="E136" s="75" t="s">
        <v>436</v>
      </c>
      <c r="F136" s="76"/>
      <c r="G136" s="115">
        <v>28.571428571428569</v>
      </c>
      <c r="H136" s="220">
        <v>28.571428571428569</v>
      </c>
      <c r="I136" s="115">
        <v>1</v>
      </c>
      <c r="J136" s="115">
        <v>9</v>
      </c>
      <c r="K136" s="247"/>
      <c r="L136" s="77"/>
      <c r="M136" s="113"/>
      <c r="N136" s="125"/>
      <c r="O136" s="229"/>
      <c r="P136" s="77" t="s">
        <v>57</v>
      </c>
      <c r="Q136" s="113"/>
      <c r="R136" s="124">
        <v>28.571428571428569</v>
      </c>
      <c r="S136" s="229"/>
      <c r="T136" s="77"/>
      <c r="U136" s="113"/>
      <c r="V136" s="124"/>
      <c r="W136" s="229"/>
      <c r="X136" s="77"/>
      <c r="Y136" s="113"/>
      <c r="Z136" s="124"/>
      <c r="AA136" s="229"/>
      <c r="AB136" s="77"/>
      <c r="AC136" s="113"/>
      <c r="AD136" s="124"/>
      <c r="AE136" s="229"/>
      <c r="AF136" s="77"/>
      <c r="AG136" s="113"/>
      <c r="AH136" s="124"/>
      <c r="AI136" s="229"/>
      <c r="AJ136" s="77"/>
      <c r="AK136" s="113"/>
      <c r="AL136" s="124"/>
      <c r="AM136" s="229"/>
      <c r="AN136" s="77"/>
      <c r="AO136" s="113"/>
      <c r="AP136" s="114"/>
      <c r="AQ136" s="229"/>
      <c r="AR136" s="77"/>
      <c r="AS136" s="113"/>
      <c r="AT136" s="114"/>
      <c r="AU136" s="229"/>
      <c r="AV136" s="77"/>
      <c r="AW136" s="113"/>
      <c r="AX136" s="114"/>
      <c r="AY136" s="229"/>
      <c r="AZ136" s="77"/>
      <c r="BA136" s="113"/>
      <c r="BB136" s="125"/>
      <c r="BC136" s="126"/>
    </row>
    <row r="137" spans="1:55" s="84" customFormat="1" ht="12.75" customHeight="1" x14ac:dyDescent="0.2">
      <c r="A137" s="18">
        <v>58</v>
      </c>
      <c r="B137" s="258" t="s">
        <v>35</v>
      </c>
      <c r="C137" s="74">
        <v>505</v>
      </c>
      <c r="D137" s="19" t="s">
        <v>563</v>
      </c>
      <c r="E137" s="75" t="s">
        <v>564</v>
      </c>
      <c r="F137" s="76"/>
      <c r="G137" s="115">
        <v>0</v>
      </c>
      <c r="H137" s="220">
        <v>22.916666666666664</v>
      </c>
      <c r="I137" s="115">
        <v>2</v>
      </c>
      <c r="J137" s="115">
        <v>12</v>
      </c>
      <c r="K137" s="247"/>
      <c r="L137" s="77"/>
      <c r="M137" s="113"/>
      <c r="N137" s="125"/>
      <c r="O137" s="229"/>
      <c r="P137" s="77"/>
      <c r="Q137" s="113"/>
      <c r="R137" s="124"/>
      <c r="S137" s="229"/>
      <c r="T137" s="77"/>
      <c r="U137" s="113"/>
      <c r="V137" s="124"/>
      <c r="W137" s="229"/>
      <c r="X137" s="77"/>
      <c r="Y137" s="113"/>
      <c r="Z137" s="124"/>
      <c r="AA137" s="229"/>
      <c r="AB137" s="77"/>
      <c r="AC137" s="113"/>
      <c r="AD137" s="124"/>
      <c r="AE137" s="229"/>
      <c r="AF137" s="77"/>
      <c r="AG137" s="113"/>
      <c r="AH137" s="124"/>
      <c r="AI137" s="229"/>
      <c r="AJ137" s="77"/>
      <c r="AK137" s="113"/>
      <c r="AL137" s="124"/>
      <c r="AM137" s="229"/>
      <c r="AN137" s="77"/>
      <c r="AO137" s="113"/>
      <c r="AP137" s="114"/>
      <c r="AQ137" s="229"/>
      <c r="AR137" s="77" t="s">
        <v>56</v>
      </c>
      <c r="AS137" s="113" t="s">
        <v>226</v>
      </c>
      <c r="AT137" s="114">
        <v>16.666666666666664</v>
      </c>
      <c r="AU137" s="229"/>
      <c r="AV137" s="77"/>
      <c r="AW137" s="113"/>
      <c r="AX137" s="114"/>
      <c r="AY137" s="229"/>
      <c r="AZ137" s="77" t="s">
        <v>57</v>
      </c>
      <c r="BA137" s="113">
        <v>16</v>
      </c>
      <c r="BB137" s="125">
        <v>6.25</v>
      </c>
      <c r="BC137" s="126"/>
    </row>
    <row r="138" spans="1:55" s="84" customFormat="1" ht="12.75" customHeight="1" x14ac:dyDescent="0.2">
      <c r="A138" s="18">
        <v>59</v>
      </c>
      <c r="B138" s="258" t="s">
        <v>35</v>
      </c>
      <c r="C138" s="74" t="s">
        <v>508</v>
      </c>
      <c r="D138" s="19" t="s">
        <v>194</v>
      </c>
      <c r="E138" s="75" t="s">
        <v>329</v>
      </c>
      <c r="F138" s="76"/>
      <c r="G138" s="115">
        <v>7.6923076923076925</v>
      </c>
      <c r="H138" s="220">
        <v>7.6923076923076925</v>
      </c>
      <c r="I138" s="115">
        <v>1</v>
      </c>
      <c r="J138" s="115">
        <v>9</v>
      </c>
      <c r="K138" s="247"/>
      <c r="L138" s="77"/>
      <c r="M138" s="113"/>
      <c r="N138" s="125"/>
      <c r="O138" s="229"/>
      <c r="P138" s="77"/>
      <c r="Q138" s="113"/>
      <c r="R138" s="124"/>
      <c r="S138" s="229"/>
      <c r="T138" s="77"/>
      <c r="U138" s="113"/>
      <c r="V138" s="124"/>
      <c r="W138" s="229"/>
      <c r="X138" s="77" t="s">
        <v>57</v>
      </c>
      <c r="Y138" s="113">
        <v>13</v>
      </c>
      <c r="Z138" s="124">
        <v>7.6923076923076925</v>
      </c>
      <c r="AA138" s="229"/>
      <c r="AB138" s="77"/>
      <c r="AC138" s="113"/>
      <c r="AD138" s="124"/>
      <c r="AE138" s="229"/>
      <c r="AF138" s="77"/>
      <c r="AG138" s="113"/>
      <c r="AH138" s="124"/>
      <c r="AI138" s="229"/>
      <c r="AJ138" s="77"/>
      <c r="AK138" s="113"/>
      <c r="AL138" s="124"/>
      <c r="AM138" s="229"/>
      <c r="AN138" s="77"/>
      <c r="AO138" s="113"/>
      <c r="AP138" s="114"/>
      <c r="AQ138" s="229"/>
      <c r="AR138" s="77"/>
      <c r="AS138" s="113"/>
      <c r="AT138" s="114"/>
      <c r="AU138" s="229"/>
      <c r="AV138" s="77"/>
      <c r="AW138" s="113"/>
      <c r="AX138" s="114"/>
      <c r="AY138" s="229"/>
      <c r="AZ138" s="77"/>
      <c r="BA138" s="113"/>
      <c r="BB138" s="125"/>
      <c r="BC138" s="126"/>
    </row>
    <row r="139" spans="1:55" s="84" customFormat="1" ht="12.75" customHeight="1" x14ac:dyDescent="0.2">
      <c r="A139" s="18">
        <v>1</v>
      </c>
      <c r="B139" s="259" t="s">
        <v>293</v>
      </c>
      <c r="C139" s="74" t="s">
        <v>295</v>
      </c>
      <c r="D139" s="19" t="s">
        <v>296</v>
      </c>
      <c r="E139" s="75" t="s">
        <v>460</v>
      </c>
      <c r="F139" s="76"/>
      <c r="G139" s="115">
        <v>282.24585733506876</v>
      </c>
      <c r="H139" s="220">
        <v>863.89224390181334</v>
      </c>
      <c r="I139" s="115">
        <v>4</v>
      </c>
      <c r="J139" s="115">
        <v>16</v>
      </c>
      <c r="K139" s="247"/>
      <c r="L139" s="77"/>
      <c r="M139" s="113"/>
      <c r="N139" s="125"/>
      <c r="O139" s="229"/>
      <c r="P139" s="77"/>
      <c r="Q139" s="113"/>
      <c r="R139" s="124"/>
      <c r="S139" s="229"/>
      <c r="T139" s="77" t="s">
        <v>293</v>
      </c>
      <c r="U139" s="113" t="s">
        <v>201</v>
      </c>
      <c r="V139" s="124">
        <v>282.24585733506876</v>
      </c>
      <c r="W139" s="229"/>
      <c r="X139" s="77"/>
      <c r="Y139" s="113"/>
      <c r="Z139" s="124"/>
      <c r="AA139" s="229"/>
      <c r="AB139" s="77"/>
      <c r="AC139" s="113"/>
      <c r="AD139" s="124"/>
      <c r="AE139" s="229"/>
      <c r="AF139" s="77"/>
      <c r="AG139" s="113"/>
      <c r="AH139" s="124"/>
      <c r="AI139" s="229"/>
      <c r="AJ139" s="77"/>
      <c r="AK139" s="113"/>
      <c r="AL139" s="124"/>
      <c r="AM139" s="229"/>
      <c r="AN139" s="77"/>
      <c r="AO139" s="113"/>
      <c r="AP139" s="114"/>
      <c r="AQ139" s="229"/>
      <c r="AR139" s="77" t="s">
        <v>293</v>
      </c>
      <c r="AS139" s="113" t="s">
        <v>202</v>
      </c>
      <c r="AT139" s="114">
        <v>279.69100130080562</v>
      </c>
      <c r="AU139" s="229"/>
      <c r="AV139" s="77" t="s">
        <v>60</v>
      </c>
      <c r="AW139" s="113">
        <v>4</v>
      </c>
      <c r="AX139" s="114">
        <v>69.29475957717186</v>
      </c>
      <c r="AY139" s="229"/>
      <c r="AZ139" s="77" t="s">
        <v>293</v>
      </c>
      <c r="BA139" s="113" t="s">
        <v>201</v>
      </c>
      <c r="BB139" s="125">
        <v>232.66062568876717</v>
      </c>
      <c r="BC139" s="126"/>
    </row>
    <row r="140" spans="1:55" s="84" customFormat="1" ht="12.75" customHeight="1" x14ac:dyDescent="0.2">
      <c r="A140" s="18">
        <v>2</v>
      </c>
      <c r="B140" s="259" t="s">
        <v>293</v>
      </c>
      <c r="C140" s="74" t="s">
        <v>297</v>
      </c>
      <c r="D140" s="19" t="s">
        <v>137</v>
      </c>
      <c r="E140" s="75" t="s">
        <v>459</v>
      </c>
      <c r="F140" s="76"/>
      <c r="G140" s="115">
        <v>345.00000062581347</v>
      </c>
      <c r="H140" s="220">
        <v>847.13249938222793</v>
      </c>
      <c r="I140" s="115">
        <v>4</v>
      </c>
      <c r="J140" s="115">
        <v>16</v>
      </c>
      <c r="K140" s="247"/>
      <c r="L140" s="77"/>
      <c r="M140" s="113"/>
      <c r="N140" s="125"/>
      <c r="O140" s="229"/>
      <c r="P140" s="77"/>
      <c r="Q140" s="113"/>
      <c r="R140" s="124"/>
      <c r="S140" s="229"/>
      <c r="T140" s="77" t="s">
        <v>293</v>
      </c>
      <c r="U140" s="113" t="s">
        <v>200</v>
      </c>
      <c r="V140" s="124">
        <v>345.00000062581347</v>
      </c>
      <c r="W140" s="229"/>
      <c r="X140" s="77"/>
      <c r="Y140" s="113"/>
      <c r="Z140" s="124"/>
      <c r="AA140" s="229"/>
      <c r="AB140" s="77"/>
      <c r="AC140" s="113"/>
      <c r="AD140" s="124"/>
      <c r="AE140" s="229"/>
      <c r="AF140" s="77"/>
      <c r="AG140" s="113"/>
      <c r="AH140" s="124"/>
      <c r="AI140" s="229"/>
      <c r="AJ140" s="77"/>
      <c r="AK140" s="113"/>
      <c r="AL140" s="124"/>
      <c r="AM140" s="229"/>
      <c r="AN140" s="77"/>
      <c r="AO140" s="113"/>
      <c r="AP140" s="114"/>
      <c r="AQ140" s="229"/>
      <c r="AR140" s="77" t="s">
        <v>293</v>
      </c>
      <c r="AS140" s="113" t="s">
        <v>201</v>
      </c>
      <c r="AT140" s="114">
        <v>279.69100130080562</v>
      </c>
      <c r="AU140" s="229"/>
      <c r="AV140" s="77" t="s">
        <v>60</v>
      </c>
      <c r="AW140" s="113">
        <v>6</v>
      </c>
      <c r="AX140" s="114">
        <v>31.91876805295923</v>
      </c>
      <c r="AY140" s="229"/>
      <c r="AZ140" s="77" t="s">
        <v>293</v>
      </c>
      <c r="BA140" s="113" t="s">
        <v>202</v>
      </c>
      <c r="BB140" s="125">
        <v>190.52272940264976</v>
      </c>
      <c r="BC140" s="126"/>
    </row>
    <row r="141" spans="1:55" s="84" customFormat="1" ht="12.75" customHeight="1" x14ac:dyDescent="0.2">
      <c r="A141" s="18">
        <v>3</v>
      </c>
      <c r="B141" s="259" t="s">
        <v>293</v>
      </c>
      <c r="C141" s="74" t="s">
        <v>294</v>
      </c>
      <c r="D141" s="19" t="s">
        <v>111</v>
      </c>
      <c r="E141" s="75" t="s">
        <v>124</v>
      </c>
      <c r="F141" s="76"/>
      <c r="G141" s="115">
        <v>272.03985820227251</v>
      </c>
      <c r="H141" s="220">
        <v>577.97779633349319</v>
      </c>
      <c r="I141" s="115">
        <v>2</v>
      </c>
      <c r="J141" s="115">
        <v>12</v>
      </c>
      <c r="K141" s="247"/>
      <c r="L141" s="77"/>
      <c r="M141" s="113"/>
      <c r="N141" s="125"/>
      <c r="O141" s="229"/>
      <c r="P141" s="77"/>
      <c r="Q141" s="113"/>
      <c r="R141" s="124"/>
      <c r="S141" s="229"/>
      <c r="T141" s="77" t="s">
        <v>293</v>
      </c>
      <c r="U141" s="113" t="s">
        <v>202</v>
      </c>
      <c r="V141" s="124">
        <v>272.03985820227251</v>
      </c>
      <c r="W141" s="229"/>
      <c r="X141" s="77"/>
      <c r="Y141" s="113"/>
      <c r="Z141" s="124"/>
      <c r="AA141" s="229"/>
      <c r="AB141" s="77"/>
      <c r="AC141" s="113"/>
      <c r="AD141" s="124"/>
      <c r="AE141" s="229"/>
      <c r="AF141" s="77"/>
      <c r="AG141" s="113"/>
      <c r="AH141" s="124"/>
      <c r="AI141" s="229"/>
      <c r="AJ141" s="77"/>
      <c r="AK141" s="113"/>
      <c r="AL141" s="124"/>
      <c r="AM141" s="229"/>
      <c r="AN141" s="77"/>
      <c r="AO141" s="113"/>
      <c r="AP141" s="114"/>
      <c r="AQ141" s="229"/>
      <c r="AR141" s="77" t="s">
        <v>293</v>
      </c>
      <c r="AS141" s="113" t="s">
        <v>200</v>
      </c>
      <c r="AT141" s="114">
        <v>305.93793813122062</v>
      </c>
      <c r="AU141" s="229"/>
      <c r="AV141" s="77"/>
      <c r="AW141" s="113"/>
      <c r="AX141" s="114"/>
      <c r="AY141" s="229"/>
      <c r="AZ141" s="77"/>
      <c r="BA141" s="113"/>
      <c r="BB141" s="125"/>
      <c r="BC141" s="126"/>
    </row>
    <row r="142" spans="1:55" s="84" customFormat="1" ht="12.75" customHeight="1" x14ac:dyDescent="0.2">
      <c r="A142" s="18">
        <v>4</v>
      </c>
      <c r="B142" s="259" t="s">
        <v>293</v>
      </c>
      <c r="C142" s="74" t="s">
        <v>180</v>
      </c>
      <c r="D142" s="19" t="s">
        <v>181</v>
      </c>
      <c r="E142" s="75" t="s">
        <v>182</v>
      </c>
      <c r="F142" s="76"/>
      <c r="G142" s="115">
        <v>483.011206785404</v>
      </c>
      <c r="H142" s="220">
        <v>483.011206785404</v>
      </c>
      <c r="I142" s="115">
        <v>3</v>
      </c>
      <c r="J142" s="115">
        <v>15</v>
      </c>
      <c r="K142" s="247"/>
      <c r="L142" s="77"/>
      <c r="M142" s="113"/>
      <c r="N142" s="125"/>
      <c r="O142" s="229"/>
      <c r="P142" s="77"/>
      <c r="Q142" s="113"/>
      <c r="R142" s="124"/>
      <c r="S142" s="229"/>
      <c r="T142" s="77" t="s">
        <v>293</v>
      </c>
      <c r="U142" s="113" t="s">
        <v>203</v>
      </c>
      <c r="V142" s="124">
        <v>251.50720708614324</v>
      </c>
      <c r="W142" s="229"/>
      <c r="X142" s="77" t="s">
        <v>36</v>
      </c>
      <c r="Y142" s="113" t="s">
        <v>240</v>
      </c>
      <c r="Z142" s="124">
        <v>59.594276311945649</v>
      </c>
      <c r="AA142" s="229"/>
      <c r="AB142" s="77"/>
      <c r="AC142" s="113"/>
      <c r="AD142" s="124"/>
      <c r="AE142" s="229"/>
      <c r="AF142" s="77" t="s">
        <v>36</v>
      </c>
      <c r="AG142" s="113">
        <v>5</v>
      </c>
      <c r="AH142" s="124">
        <v>171.90972338731513</v>
      </c>
      <c r="AI142" s="229"/>
      <c r="AJ142" s="77"/>
      <c r="AK142" s="113"/>
      <c r="AL142" s="124"/>
      <c r="AM142" s="229"/>
      <c r="AN142" s="77"/>
      <c r="AO142" s="113"/>
      <c r="AP142" s="114"/>
      <c r="AQ142" s="229"/>
      <c r="AR142" s="77"/>
      <c r="AS142" s="113"/>
      <c r="AT142" s="114"/>
      <c r="AU142" s="229"/>
      <c r="AV142" s="77"/>
      <c r="AW142" s="113"/>
      <c r="AX142" s="114"/>
      <c r="AY142" s="229"/>
      <c r="AZ142" s="77"/>
      <c r="BA142" s="113"/>
      <c r="BB142" s="125"/>
      <c r="BC142" s="126"/>
    </row>
    <row r="143" spans="1:55" s="84" customFormat="1" ht="12.75" customHeight="1" x14ac:dyDescent="0.2">
      <c r="A143" s="18">
        <v>5</v>
      </c>
      <c r="B143" s="259" t="s">
        <v>293</v>
      </c>
      <c r="C143" s="74" t="s">
        <v>109</v>
      </c>
      <c r="D143" s="19" t="s">
        <v>393</v>
      </c>
      <c r="E143" s="75" t="s">
        <v>369</v>
      </c>
      <c r="F143" s="76"/>
      <c r="G143" s="115">
        <v>0</v>
      </c>
      <c r="H143" s="220">
        <v>472.56171055708688</v>
      </c>
      <c r="I143" s="115">
        <v>3</v>
      </c>
      <c r="J143" s="115">
        <v>13</v>
      </c>
      <c r="K143" s="247"/>
      <c r="L143" s="77"/>
      <c r="M143" s="113"/>
      <c r="N143" s="125"/>
      <c r="O143" s="229"/>
      <c r="P143" s="77"/>
      <c r="Q143" s="113"/>
      <c r="R143" s="124"/>
      <c r="S143" s="229"/>
      <c r="T143" s="77"/>
      <c r="U143" s="113"/>
      <c r="V143" s="124"/>
      <c r="W143" s="229"/>
      <c r="X143" s="77"/>
      <c r="Y143" s="113"/>
      <c r="Z143" s="124"/>
      <c r="AA143" s="229"/>
      <c r="AB143" s="77"/>
      <c r="AC143" s="113"/>
      <c r="AD143" s="124"/>
      <c r="AE143" s="229"/>
      <c r="AF143" s="77"/>
      <c r="AG143" s="113"/>
      <c r="AH143" s="124"/>
      <c r="AI143" s="229"/>
      <c r="AJ143" s="77"/>
      <c r="AK143" s="113"/>
      <c r="AL143" s="124"/>
      <c r="AM143" s="229"/>
      <c r="AN143" s="77"/>
      <c r="AO143" s="113"/>
      <c r="AP143" s="114"/>
      <c r="AQ143" s="229"/>
      <c r="AR143" s="77" t="s">
        <v>293</v>
      </c>
      <c r="AS143" s="113" t="s">
        <v>204</v>
      </c>
      <c r="AT143" s="114">
        <v>84.845500650402812</v>
      </c>
      <c r="AU143" s="229"/>
      <c r="AV143" s="77" t="s">
        <v>60</v>
      </c>
      <c r="AW143" s="113">
        <v>2</v>
      </c>
      <c r="AX143" s="114">
        <v>112.91768793179949</v>
      </c>
      <c r="AY143" s="229"/>
      <c r="AZ143" s="77" t="s">
        <v>293</v>
      </c>
      <c r="BA143" s="113" t="s">
        <v>200</v>
      </c>
      <c r="BB143" s="125">
        <v>274.79852197488458</v>
      </c>
      <c r="BC143" s="126"/>
    </row>
    <row r="144" spans="1:55" s="84" customFormat="1" ht="12.75" customHeight="1" x14ac:dyDescent="0.2">
      <c r="A144" s="18">
        <v>6</v>
      </c>
      <c r="B144" s="259" t="s">
        <v>293</v>
      </c>
      <c r="C144" s="74" t="s">
        <v>168</v>
      </c>
      <c r="D144" s="19" t="s">
        <v>135</v>
      </c>
      <c r="E144" s="75" t="s">
        <v>461</v>
      </c>
      <c r="F144" s="76"/>
      <c r="G144" s="115">
        <v>242.58199128282234</v>
      </c>
      <c r="H144" s="220">
        <v>242.58199128282234</v>
      </c>
      <c r="I144" s="115">
        <v>1</v>
      </c>
      <c r="J144" s="115">
        <v>9</v>
      </c>
      <c r="K144" s="247"/>
      <c r="L144" s="77"/>
      <c r="M144" s="113"/>
      <c r="N144" s="125"/>
      <c r="O144" s="229"/>
      <c r="P144" s="77"/>
      <c r="Q144" s="113"/>
      <c r="R144" s="124"/>
      <c r="S144" s="229"/>
      <c r="T144" s="77" t="s">
        <v>293</v>
      </c>
      <c r="U144" s="113" t="s">
        <v>204</v>
      </c>
      <c r="V144" s="124">
        <v>242.58199128282234</v>
      </c>
      <c r="W144" s="229"/>
      <c r="X144" s="77"/>
      <c r="Y144" s="113"/>
      <c r="Z144" s="124"/>
      <c r="AA144" s="229"/>
      <c r="AB144" s="77"/>
      <c r="AC144" s="113"/>
      <c r="AD144" s="124"/>
      <c r="AE144" s="229"/>
      <c r="AF144" s="77"/>
      <c r="AG144" s="113"/>
      <c r="AH144" s="124"/>
      <c r="AI144" s="229"/>
      <c r="AJ144" s="77"/>
      <c r="AK144" s="113"/>
      <c r="AL144" s="124"/>
      <c r="AM144" s="229"/>
      <c r="AN144" s="77"/>
      <c r="AO144" s="113"/>
      <c r="AP144" s="114"/>
      <c r="AQ144" s="229"/>
      <c r="AR144" s="77"/>
      <c r="AS144" s="113"/>
      <c r="AT144" s="114"/>
      <c r="AU144" s="229"/>
      <c r="AV144" s="77"/>
      <c r="AW144" s="113"/>
      <c r="AX144" s="114"/>
      <c r="AY144" s="229"/>
      <c r="AZ144" s="77"/>
      <c r="BA144" s="113"/>
      <c r="BB144" s="125"/>
      <c r="BC144" s="126"/>
    </row>
    <row r="145" spans="1:55" s="84" customFormat="1" ht="12.75" customHeight="1" x14ac:dyDescent="0.2">
      <c r="A145" s="18">
        <v>7</v>
      </c>
      <c r="B145" s="259" t="s">
        <v>293</v>
      </c>
      <c r="C145" s="74" t="s">
        <v>298</v>
      </c>
      <c r="D145" s="19" t="s">
        <v>237</v>
      </c>
      <c r="E145" s="75" t="s">
        <v>299</v>
      </c>
      <c r="F145" s="76"/>
      <c r="G145" s="115">
        <v>78.123250391632752</v>
      </c>
      <c r="H145" s="220">
        <v>240.30812535326839</v>
      </c>
      <c r="I145" s="115">
        <v>2</v>
      </c>
      <c r="J145" s="115">
        <v>12</v>
      </c>
      <c r="K145" s="247"/>
      <c r="L145" s="77"/>
      <c r="M145" s="113"/>
      <c r="N145" s="125"/>
      <c r="O145" s="229"/>
      <c r="P145" s="77"/>
      <c r="Q145" s="113"/>
      <c r="R145" s="124"/>
      <c r="S145" s="229"/>
      <c r="T145" s="77" t="s">
        <v>293</v>
      </c>
      <c r="U145" s="113" t="s">
        <v>205</v>
      </c>
      <c r="V145" s="124">
        <v>78.123250391632752</v>
      </c>
      <c r="W145" s="229"/>
      <c r="X145" s="77"/>
      <c r="Y145" s="113"/>
      <c r="Z145" s="124"/>
      <c r="AA145" s="229"/>
      <c r="AB145" s="77"/>
      <c r="AC145" s="113"/>
      <c r="AD145" s="124"/>
      <c r="AE145" s="229"/>
      <c r="AF145" s="77"/>
      <c r="AG145" s="113"/>
      <c r="AH145" s="124"/>
      <c r="AI145" s="229"/>
      <c r="AJ145" s="77"/>
      <c r="AK145" s="113"/>
      <c r="AL145" s="124"/>
      <c r="AM145" s="229"/>
      <c r="AN145" s="77"/>
      <c r="AO145" s="113"/>
      <c r="AP145" s="114"/>
      <c r="AQ145" s="229"/>
      <c r="AR145" s="77" t="s">
        <v>293</v>
      </c>
      <c r="AS145" s="113" t="s">
        <v>203</v>
      </c>
      <c r="AT145" s="114">
        <v>162.18487496163564</v>
      </c>
      <c r="AU145" s="229"/>
      <c r="AV145" s="77"/>
      <c r="AW145" s="113"/>
      <c r="AX145" s="114"/>
      <c r="AY145" s="229"/>
      <c r="AZ145" s="77"/>
      <c r="BA145" s="113"/>
      <c r="BB145" s="125"/>
      <c r="BC145" s="126"/>
    </row>
    <row r="146" spans="1:55" s="84" customFormat="1" ht="12.75" customHeight="1" x14ac:dyDescent="0.2">
      <c r="A146" s="18">
        <v>8</v>
      </c>
      <c r="B146" s="259" t="s">
        <v>293</v>
      </c>
      <c r="C146" s="74" t="s">
        <v>489</v>
      </c>
      <c r="D146" s="19" t="s">
        <v>492</v>
      </c>
      <c r="E146" s="75" t="s">
        <v>493</v>
      </c>
      <c r="F146" s="76"/>
      <c r="G146" s="115">
        <v>105.17258993251234</v>
      </c>
      <c r="H146" s="220">
        <v>105.17258993251234</v>
      </c>
      <c r="I146" s="115">
        <v>1</v>
      </c>
      <c r="J146" s="115">
        <v>9</v>
      </c>
      <c r="K146" s="247"/>
      <c r="L146" s="77"/>
      <c r="M146" s="113"/>
      <c r="N146" s="125"/>
      <c r="O146" s="229"/>
      <c r="P146" s="77"/>
      <c r="Q146" s="113"/>
      <c r="R146" s="124"/>
      <c r="S146" s="229"/>
      <c r="T146" s="77"/>
      <c r="U146" s="113"/>
      <c r="V146" s="124"/>
      <c r="W146" s="229"/>
      <c r="X146" s="77" t="s">
        <v>36</v>
      </c>
      <c r="Y146" s="113" t="s">
        <v>223</v>
      </c>
      <c r="Z146" s="124">
        <v>105.17258993251234</v>
      </c>
      <c r="AA146" s="229"/>
      <c r="AB146" s="77"/>
      <c r="AC146" s="113"/>
      <c r="AD146" s="124"/>
      <c r="AE146" s="229"/>
      <c r="AF146" s="77"/>
      <c r="AG146" s="113"/>
      <c r="AH146" s="124"/>
      <c r="AI146" s="229"/>
      <c r="AJ146" s="77"/>
      <c r="AK146" s="113"/>
      <c r="AL146" s="124"/>
      <c r="AM146" s="229"/>
      <c r="AN146" s="77"/>
      <c r="AO146" s="113"/>
      <c r="AP146" s="114"/>
      <c r="AQ146" s="229"/>
      <c r="AR146" s="77"/>
      <c r="AS146" s="113"/>
      <c r="AT146" s="114"/>
      <c r="AU146" s="229"/>
      <c r="AV146" s="77"/>
      <c r="AW146" s="113"/>
      <c r="AX146" s="114"/>
      <c r="AY146" s="229"/>
      <c r="AZ146" s="77"/>
      <c r="BA146" s="113"/>
      <c r="BB146" s="125"/>
      <c r="BC146" s="126"/>
    </row>
    <row r="147" spans="1:55" s="84" customFormat="1" ht="12.75" customHeight="1" x14ac:dyDescent="0.2">
      <c r="A147" s="18">
        <v>9</v>
      </c>
      <c r="B147" s="259" t="s">
        <v>293</v>
      </c>
      <c r="C147" s="74" t="s">
        <v>462</v>
      </c>
      <c r="D147" s="19" t="s">
        <v>463</v>
      </c>
      <c r="E147" s="75" t="s">
        <v>464</v>
      </c>
      <c r="F147" s="76"/>
      <c r="G147" s="115">
        <v>14.285714285714285</v>
      </c>
      <c r="H147" s="220">
        <v>14.285714285714285</v>
      </c>
      <c r="I147" s="115">
        <v>1</v>
      </c>
      <c r="J147" s="115">
        <v>9</v>
      </c>
      <c r="K147" s="247"/>
      <c r="L147" s="77"/>
      <c r="M147" s="113"/>
      <c r="N147" s="125"/>
      <c r="O147" s="229"/>
      <c r="P147" s="77"/>
      <c r="Q147" s="113"/>
      <c r="R147" s="124"/>
      <c r="S147" s="229"/>
      <c r="T147" s="77" t="s">
        <v>293</v>
      </c>
      <c r="U147" s="113">
        <v>7</v>
      </c>
      <c r="V147" s="124">
        <v>14.285714285714285</v>
      </c>
      <c r="W147" s="229"/>
      <c r="X147" s="77"/>
      <c r="Y147" s="113"/>
      <c r="Z147" s="124"/>
      <c r="AA147" s="229"/>
      <c r="AB147" s="77"/>
      <c r="AC147" s="113"/>
      <c r="AD147" s="124"/>
      <c r="AE147" s="229"/>
      <c r="AF147" s="77"/>
      <c r="AG147" s="113"/>
      <c r="AH147" s="124"/>
      <c r="AI147" s="229"/>
      <c r="AJ147" s="77"/>
      <c r="AK147" s="113"/>
      <c r="AL147" s="124"/>
      <c r="AM147" s="229"/>
      <c r="AN147" s="77"/>
      <c r="AO147" s="113"/>
      <c r="AP147" s="114"/>
      <c r="AQ147" s="229"/>
      <c r="AR147" s="77"/>
      <c r="AS147" s="113"/>
      <c r="AT147" s="114"/>
      <c r="AU147" s="229"/>
      <c r="AV147" s="77"/>
      <c r="AW147" s="113"/>
      <c r="AX147" s="114"/>
      <c r="AY147" s="229"/>
      <c r="AZ147" s="77"/>
      <c r="BA147" s="113"/>
      <c r="BB147" s="125"/>
      <c r="BC147" s="126"/>
    </row>
    <row r="148" spans="1:55" s="84" customFormat="1" ht="12.75" customHeight="1" x14ac:dyDescent="0.2">
      <c r="A148" s="18"/>
      <c r="B148" s="74"/>
      <c r="C148" s="74"/>
      <c r="D148" s="19"/>
      <c r="E148" s="75"/>
      <c r="F148" s="76"/>
      <c r="G148" s="115"/>
      <c r="H148" s="220"/>
      <c r="I148" s="115"/>
      <c r="J148" s="115"/>
      <c r="K148" s="247"/>
      <c r="L148" s="77"/>
      <c r="M148" s="113"/>
      <c r="N148" s="125"/>
      <c r="O148" s="229"/>
      <c r="P148" s="77"/>
      <c r="Q148" s="113"/>
      <c r="R148" s="124"/>
      <c r="S148" s="229"/>
      <c r="T148" s="77"/>
      <c r="U148" s="113"/>
      <c r="V148" s="124"/>
      <c r="W148" s="229"/>
      <c r="X148" s="77"/>
      <c r="Y148" s="113"/>
      <c r="Z148" s="124"/>
      <c r="AA148" s="229"/>
      <c r="AB148" s="77"/>
      <c r="AC148" s="113"/>
      <c r="AD148" s="124"/>
      <c r="AE148" s="229"/>
      <c r="AF148" s="77"/>
      <c r="AG148" s="113"/>
      <c r="AH148" s="124"/>
      <c r="AI148" s="229"/>
      <c r="AJ148" s="77"/>
      <c r="AK148" s="113"/>
      <c r="AL148" s="124"/>
      <c r="AM148" s="229"/>
      <c r="AN148" s="77"/>
      <c r="AO148" s="113"/>
      <c r="AP148" s="114"/>
      <c r="AQ148" s="229"/>
      <c r="AR148" s="77"/>
      <c r="AS148" s="113"/>
      <c r="AT148" s="114"/>
      <c r="AU148" s="229"/>
      <c r="AV148" s="77"/>
      <c r="AW148" s="113"/>
      <c r="AX148" s="114"/>
      <c r="AY148" s="229"/>
      <c r="AZ148" s="77"/>
      <c r="BA148" s="113"/>
      <c r="BB148" s="125"/>
      <c r="BC148" s="126"/>
    </row>
    <row r="149" spans="1:55" s="127" customFormat="1" ht="5.0999999999999996" customHeight="1" x14ac:dyDescent="0.2">
      <c r="A149" s="18"/>
      <c r="B149" s="74"/>
      <c r="C149" s="74"/>
      <c r="D149" s="19"/>
      <c r="E149" s="75"/>
      <c r="F149" s="150"/>
      <c r="G149" s="151"/>
      <c r="H149" s="152"/>
      <c r="I149" s="153"/>
      <c r="J149" s="153"/>
      <c r="K149" s="154"/>
      <c r="L149" s="155"/>
      <c r="M149" s="157"/>
      <c r="N149" s="250"/>
      <c r="O149" s="228"/>
      <c r="P149" s="155"/>
      <c r="Q149" s="157"/>
      <c r="R149" s="159"/>
      <c r="S149" s="228"/>
      <c r="T149" s="155"/>
      <c r="U149" s="157"/>
      <c r="V149" s="159"/>
      <c r="W149" s="228"/>
      <c r="X149" s="155"/>
      <c r="Y149" s="157"/>
      <c r="Z149" s="159"/>
      <c r="AA149" s="228"/>
      <c r="AB149" s="155"/>
      <c r="AC149" s="157"/>
      <c r="AD149" s="159"/>
      <c r="AE149" s="228"/>
      <c r="AF149" s="155"/>
      <c r="AG149" s="157"/>
      <c r="AH149" s="159"/>
      <c r="AI149" s="228"/>
      <c r="AJ149" s="155"/>
      <c r="AK149" s="157"/>
      <c r="AL149" s="159"/>
      <c r="AM149" s="228"/>
      <c r="AN149" s="155"/>
      <c r="AO149" s="157"/>
      <c r="AP149" s="158"/>
      <c r="AQ149" s="228"/>
      <c r="AR149" s="155"/>
      <c r="AS149" s="157"/>
      <c r="AT149" s="158"/>
      <c r="AU149" s="228"/>
      <c r="AV149" s="155"/>
      <c r="AW149" s="157"/>
      <c r="AX149" s="158"/>
      <c r="AY149" s="228"/>
      <c r="AZ149" s="155"/>
      <c r="BA149" s="157"/>
      <c r="BB149" s="159"/>
      <c r="BC149" s="126"/>
    </row>
  </sheetData>
  <autoFilter ref="A6:BC6" xr:uid="{7536387A-AE87-4728-98F3-D0DCABF4128C}">
    <sortState xmlns:xlrd2="http://schemas.microsoft.com/office/spreadsheetml/2017/richdata2" ref="A7:BC147">
      <sortCondition ref="B6"/>
    </sortState>
  </autoFilter>
  <mergeCells count="11">
    <mergeCell ref="AJ4:AK4"/>
    <mergeCell ref="AN4:AO4"/>
    <mergeCell ref="AR4:AS4"/>
    <mergeCell ref="AV4:AW4"/>
    <mergeCell ref="AZ4:BA4"/>
    <mergeCell ref="AF4:AG4"/>
    <mergeCell ref="L4:M4"/>
    <mergeCell ref="P4:Q4"/>
    <mergeCell ref="T4:U4"/>
    <mergeCell ref="X4:Y4"/>
    <mergeCell ref="AB4:A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4016-AFF0-4ADD-B8FA-2CDAA6783F2C}">
  <dimension ref="A1:AI76"/>
  <sheetViews>
    <sheetView zoomScale="90" zoomScaleNormal="90" workbookViewId="0">
      <selection activeCell="G25" sqref="G25"/>
    </sheetView>
  </sheetViews>
  <sheetFormatPr baseColWidth="10" defaultColWidth="11.42578125" defaultRowHeight="12.75" x14ac:dyDescent="0.2"/>
  <cols>
    <col min="1" max="1" width="5.5703125" style="1" customWidth="1"/>
    <col min="2" max="2" width="12.28515625" style="1" customWidth="1"/>
    <col min="3" max="3" width="23" style="17" customWidth="1"/>
    <col min="4" max="4" width="26.85546875" style="84" bestFit="1" customWidth="1"/>
    <col min="5" max="5" width="1" style="17" customWidth="1"/>
    <col min="6" max="6" width="7.42578125" style="1" customWidth="1"/>
    <col min="7" max="7" width="7.42578125" style="111" customWidth="1"/>
    <col min="8" max="8" width="5.140625" style="1" bestFit="1" customWidth="1"/>
    <col min="9" max="9" width="5.5703125" style="22" customWidth="1"/>
    <col min="10" max="10" width="5.5703125" style="121" customWidth="1"/>
    <col min="11" max="11" width="5.5703125" style="22" customWidth="1"/>
    <col min="12" max="12" width="5.5703125" style="121" customWidth="1"/>
    <col min="13" max="13" width="5.5703125" style="22" customWidth="1"/>
    <col min="14" max="14" width="5.5703125" style="121" customWidth="1"/>
    <col min="15" max="15" width="9.85546875" style="23" customWidth="1"/>
    <col min="16" max="16" width="5.5703125" style="84" customWidth="1"/>
    <col min="17" max="17" width="6.42578125" style="111" customWidth="1"/>
    <col min="18" max="18" width="12.5703125" style="111" customWidth="1"/>
    <col min="19" max="19" width="22.85546875" style="84" customWidth="1"/>
    <col min="20" max="20" width="26.85546875" style="84" bestFit="1" customWidth="1"/>
    <col min="21" max="21" width="5.140625" style="84" bestFit="1" customWidth="1"/>
    <col min="22" max="22" width="1" customWidth="1"/>
    <col min="23" max="24" width="7.140625" style="84" bestFit="1" customWidth="1"/>
    <col min="25" max="25" width="7.140625" style="84" customWidth="1"/>
    <col min="26" max="26" width="7.140625" style="84" bestFit="1" customWidth="1"/>
    <col min="27" max="27" width="2.7109375" style="17" customWidth="1"/>
    <col min="30" max="30" width="21.85546875" customWidth="1"/>
    <col min="31" max="31" width="31.28515625" customWidth="1"/>
    <col min="32" max="32" width="11.42578125" style="41"/>
    <col min="33" max="33" width="1" style="41" customWidth="1"/>
    <col min="35" max="35" width="18" customWidth="1"/>
    <col min="36" max="16384" width="11.42578125" style="17"/>
  </cols>
  <sheetData>
    <row r="1" spans="1:35" ht="24.75" customHeight="1" x14ac:dyDescent="0.2">
      <c r="B1" s="103" t="s">
        <v>727</v>
      </c>
      <c r="P1" s="242"/>
      <c r="R1" s="230" t="s">
        <v>190</v>
      </c>
    </row>
    <row r="2" spans="1:35" ht="33.75" x14ac:dyDescent="0.2">
      <c r="A2" s="18" t="s">
        <v>19</v>
      </c>
      <c r="B2" s="18" t="s">
        <v>20</v>
      </c>
      <c r="C2" s="18" t="s">
        <v>21</v>
      </c>
      <c r="D2" s="18" t="s">
        <v>30</v>
      </c>
      <c r="F2" s="18" t="s">
        <v>28</v>
      </c>
      <c r="G2" s="18" t="s">
        <v>27</v>
      </c>
      <c r="H2" s="18" t="s">
        <v>23</v>
      </c>
      <c r="I2" s="344" t="s">
        <v>31</v>
      </c>
      <c r="J2" s="345"/>
      <c r="K2" s="344" t="s">
        <v>32</v>
      </c>
      <c r="L2" s="345"/>
      <c r="M2" s="344" t="s">
        <v>33</v>
      </c>
      <c r="N2" s="345"/>
      <c r="O2" s="18" t="s">
        <v>29</v>
      </c>
      <c r="Q2" s="167" t="s">
        <v>19</v>
      </c>
      <c r="R2" s="167" t="s">
        <v>20</v>
      </c>
      <c r="S2" s="167" t="s">
        <v>21</v>
      </c>
      <c r="T2" s="167" t="s">
        <v>21</v>
      </c>
      <c r="U2" s="167" t="s">
        <v>95</v>
      </c>
      <c r="W2" s="167" t="s">
        <v>116</v>
      </c>
      <c r="X2" s="167" t="s">
        <v>11</v>
      </c>
      <c r="Y2" s="167" t="s">
        <v>12</v>
      </c>
      <c r="Z2" s="167" t="s">
        <v>13</v>
      </c>
      <c r="AB2" s="264" t="s">
        <v>69</v>
      </c>
      <c r="AC2" s="264" t="s">
        <v>163</v>
      </c>
      <c r="AD2" s="264" t="s">
        <v>70</v>
      </c>
      <c r="AE2" s="264" t="s">
        <v>71</v>
      </c>
      <c r="AF2" s="264" t="s">
        <v>23</v>
      </c>
      <c r="AG2" s="264"/>
      <c r="AH2" s="264" t="s">
        <v>72</v>
      </c>
      <c r="AI2" s="264" t="s">
        <v>540</v>
      </c>
    </row>
    <row r="3" spans="1:35" x14ac:dyDescent="0.2">
      <c r="A3" s="18">
        <v>1</v>
      </c>
      <c r="B3" s="168" t="s">
        <v>701</v>
      </c>
      <c r="C3" s="169" t="s">
        <v>699</v>
      </c>
      <c r="D3" s="170" t="s">
        <v>700</v>
      </c>
      <c r="F3" s="167">
        <v>1</v>
      </c>
      <c r="G3" s="74">
        <v>5</v>
      </c>
      <c r="H3" s="6" t="s">
        <v>702</v>
      </c>
      <c r="I3" s="21">
        <v>1</v>
      </c>
      <c r="J3" s="173">
        <f t="shared" ref="J3:J17" si="0">IF(OR(I3="DSQ",I3="RAF",I3="DNC",I3="DPG"),0,IF(OR(I3="DNS",I3="DNF"),100*(($G3-$G3+1)/$G3)+50*(LOG($G3/$G3)),100*(($G3-I3+1)/$G3)+50*(LOG($G3/I3))))</f>
        <v>134.94850021680094</v>
      </c>
      <c r="K3" s="21">
        <v>1</v>
      </c>
      <c r="L3" s="173">
        <f t="shared" ref="L3:L17" si="1">IF(OR(K3="DSQ",K3="RAF",K3="DNC",K3="DPG"),0,IF(OR(K3="DNS",K3="DNF"),100*(($G3-$G3+1)/$G3)+50*(LOG($G3/$G3)),100*(($G3-K3+1)/$G3)+50*(LOG($G3/K3))))</f>
        <v>134.94850021680094</v>
      </c>
      <c r="M3" s="21">
        <v>1</v>
      </c>
      <c r="N3" s="173">
        <f t="shared" ref="N3:N17" si="2">IF(OR(M3="DSQ",M3="RAF",M3="DNC",M3="DPG"),0,IF(OR(M3="DNS",M3="DNF"),100*(($G3-$G3+1)/$G3)+50*(LOG($G3/$G3)),100*(($G3-M3+1)/$G3)+50*(LOG($G3/M3))))</f>
        <v>134.94850021680094</v>
      </c>
      <c r="O3" s="174">
        <f t="shared" ref="O3:O17" si="3">J3+L3+N3</f>
        <v>404.84550065040281</v>
      </c>
      <c r="Q3" s="167">
        <v>1</v>
      </c>
      <c r="R3" s="168" t="s">
        <v>659</v>
      </c>
      <c r="S3" s="169" t="s">
        <v>724</v>
      </c>
      <c r="T3" s="170" t="s">
        <v>658</v>
      </c>
      <c r="U3" s="171" t="s">
        <v>36</v>
      </c>
      <c r="W3" s="167" t="s">
        <v>62</v>
      </c>
      <c r="X3" s="168">
        <v>2</v>
      </c>
      <c r="Y3" s="168">
        <v>1</v>
      </c>
      <c r="Z3" s="168">
        <v>1</v>
      </c>
      <c r="AB3" s="265" t="s">
        <v>354</v>
      </c>
      <c r="AC3" s="266" t="s">
        <v>659</v>
      </c>
      <c r="AD3" s="266" t="s">
        <v>657</v>
      </c>
      <c r="AE3" s="266" t="s">
        <v>658</v>
      </c>
      <c r="AF3" s="267" t="s">
        <v>36</v>
      </c>
      <c r="AG3" s="267"/>
      <c r="AH3" s="268" t="s">
        <v>62</v>
      </c>
      <c r="AI3" s="266" t="s">
        <v>660</v>
      </c>
    </row>
    <row r="4" spans="1:35" x14ac:dyDescent="0.2">
      <c r="A4" s="18">
        <v>2</v>
      </c>
      <c r="B4" s="168" t="s">
        <v>669</v>
      </c>
      <c r="C4" s="169" t="s">
        <v>725</v>
      </c>
      <c r="D4" s="172" t="s">
        <v>668</v>
      </c>
      <c r="F4" s="167">
        <v>1</v>
      </c>
      <c r="G4" s="74">
        <v>7</v>
      </c>
      <c r="H4" s="6" t="s">
        <v>35</v>
      </c>
      <c r="I4" s="21">
        <v>1</v>
      </c>
      <c r="J4" s="173">
        <f t="shared" si="0"/>
        <v>142.25490200071283</v>
      </c>
      <c r="K4" s="21">
        <v>2</v>
      </c>
      <c r="L4" s="173">
        <f t="shared" si="1"/>
        <v>112.91768793179949</v>
      </c>
      <c r="M4" s="21">
        <v>1</v>
      </c>
      <c r="N4" s="173">
        <f t="shared" si="2"/>
        <v>142.25490200071283</v>
      </c>
      <c r="O4" s="174">
        <f t="shared" si="3"/>
        <v>397.42749193322516</v>
      </c>
      <c r="Q4" s="167">
        <v>2</v>
      </c>
      <c r="R4" s="168" t="s">
        <v>663</v>
      </c>
      <c r="S4" s="169" t="s">
        <v>661</v>
      </c>
      <c r="T4" s="172" t="s">
        <v>662</v>
      </c>
      <c r="U4" s="171" t="s">
        <v>36</v>
      </c>
      <c r="W4" s="167" t="s">
        <v>64</v>
      </c>
      <c r="X4" s="168">
        <v>1</v>
      </c>
      <c r="Y4" s="168">
        <v>2</v>
      </c>
      <c r="Z4" s="168">
        <v>2</v>
      </c>
      <c r="AB4" s="265" t="s">
        <v>357</v>
      </c>
      <c r="AC4" s="266" t="s">
        <v>663</v>
      </c>
      <c r="AD4" s="266" t="s">
        <v>661</v>
      </c>
      <c r="AE4" s="266" t="s">
        <v>662</v>
      </c>
      <c r="AF4" s="267" t="s">
        <v>36</v>
      </c>
      <c r="AG4" s="267"/>
      <c r="AH4" s="268" t="s">
        <v>64</v>
      </c>
      <c r="AI4" s="266" t="s">
        <v>664</v>
      </c>
    </row>
    <row r="5" spans="1:35" x14ac:dyDescent="0.2">
      <c r="A5" s="18">
        <v>3</v>
      </c>
      <c r="B5" s="168" t="s">
        <v>659</v>
      </c>
      <c r="C5" s="169" t="s">
        <v>724</v>
      </c>
      <c r="D5" s="172" t="s">
        <v>658</v>
      </c>
      <c r="F5" s="167">
        <v>1</v>
      </c>
      <c r="G5" s="74">
        <v>3</v>
      </c>
      <c r="H5" s="6" t="s">
        <v>36</v>
      </c>
      <c r="I5" s="21">
        <v>2</v>
      </c>
      <c r="J5" s="173">
        <f t="shared" si="0"/>
        <v>75.471229619450725</v>
      </c>
      <c r="K5" s="21">
        <v>1</v>
      </c>
      <c r="L5" s="173">
        <f t="shared" si="1"/>
        <v>123.85606273598313</v>
      </c>
      <c r="M5" s="21">
        <v>1</v>
      </c>
      <c r="N5" s="173">
        <f t="shared" si="2"/>
        <v>123.85606273598313</v>
      </c>
      <c r="O5" s="174">
        <f t="shared" si="3"/>
        <v>323.18335509141696</v>
      </c>
      <c r="Q5" s="167">
        <v>3</v>
      </c>
      <c r="R5" s="168" t="s">
        <v>335</v>
      </c>
      <c r="S5" s="169" t="s">
        <v>336</v>
      </c>
      <c r="T5" s="172" t="s">
        <v>665</v>
      </c>
      <c r="U5" s="171" t="s">
        <v>36</v>
      </c>
      <c r="W5" s="167" t="s">
        <v>63</v>
      </c>
      <c r="X5" s="168">
        <v>3</v>
      </c>
      <c r="Y5" s="168">
        <v>3</v>
      </c>
      <c r="Z5" s="168">
        <v>3</v>
      </c>
      <c r="AB5" s="265" t="s">
        <v>358</v>
      </c>
      <c r="AC5" s="266" t="s">
        <v>335</v>
      </c>
      <c r="AD5" s="266" t="s">
        <v>336</v>
      </c>
      <c r="AE5" s="266" t="s">
        <v>665</v>
      </c>
      <c r="AF5" s="267" t="s">
        <v>36</v>
      </c>
      <c r="AG5" s="267"/>
      <c r="AH5" s="268" t="s">
        <v>63</v>
      </c>
      <c r="AI5" s="266" t="s">
        <v>666</v>
      </c>
    </row>
    <row r="6" spans="1:35" x14ac:dyDescent="0.2">
      <c r="A6" s="18">
        <v>4</v>
      </c>
      <c r="B6" s="168" t="s">
        <v>673</v>
      </c>
      <c r="C6" s="169" t="s">
        <v>671</v>
      </c>
      <c r="D6" s="172" t="s">
        <v>672</v>
      </c>
      <c r="F6" s="167">
        <v>2</v>
      </c>
      <c r="G6" s="74">
        <v>7</v>
      </c>
      <c r="H6" s="6" t="s">
        <v>35</v>
      </c>
      <c r="I6" s="21">
        <v>2</v>
      </c>
      <c r="J6" s="173">
        <f t="shared" si="0"/>
        <v>112.91768793179949</v>
      </c>
      <c r="K6" s="21">
        <v>3</v>
      </c>
      <c r="L6" s="173">
        <f t="shared" si="1"/>
        <v>89.827410693301147</v>
      </c>
      <c r="M6" s="21">
        <v>2</v>
      </c>
      <c r="N6" s="173">
        <f t="shared" si="2"/>
        <v>112.91768793179949</v>
      </c>
      <c r="O6" s="174">
        <f t="shared" si="3"/>
        <v>315.66278655690013</v>
      </c>
      <c r="Q6" s="237">
        <v>1</v>
      </c>
      <c r="R6" s="238" t="s">
        <v>669</v>
      </c>
      <c r="S6" s="239" t="s">
        <v>725</v>
      </c>
      <c r="T6" s="240" t="s">
        <v>668</v>
      </c>
      <c r="U6" s="241" t="s">
        <v>35</v>
      </c>
      <c r="W6" s="237" t="s">
        <v>62</v>
      </c>
      <c r="X6" s="238">
        <v>1</v>
      </c>
      <c r="Y6" s="238">
        <v>2</v>
      </c>
      <c r="Z6" s="238">
        <v>1</v>
      </c>
    </row>
    <row r="7" spans="1:35" x14ac:dyDescent="0.2">
      <c r="A7" s="18">
        <v>5</v>
      </c>
      <c r="B7" s="168" t="s">
        <v>663</v>
      </c>
      <c r="C7" s="169" t="s">
        <v>661</v>
      </c>
      <c r="D7" s="172" t="s">
        <v>662</v>
      </c>
      <c r="F7" s="167">
        <v>2</v>
      </c>
      <c r="G7" s="74">
        <v>3</v>
      </c>
      <c r="H7" s="6" t="s">
        <v>36</v>
      </c>
      <c r="I7" s="21">
        <v>1</v>
      </c>
      <c r="J7" s="173">
        <f t="shared" si="0"/>
        <v>123.85606273598313</v>
      </c>
      <c r="K7" s="21">
        <v>2</v>
      </c>
      <c r="L7" s="173">
        <f t="shared" si="1"/>
        <v>75.471229619450725</v>
      </c>
      <c r="M7" s="21">
        <v>2</v>
      </c>
      <c r="N7" s="173">
        <f t="shared" si="2"/>
        <v>75.471229619450725</v>
      </c>
      <c r="O7" s="174">
        <f t="shared" si="3"/>
        <v>274.79852197488458</v>
      </c>
      <c r="Q7" s="237">
        <v>2</v>
      </c>
      <c r="R7" s="238" t="s">
        <v>673</v>
      </c>
      <c r="S7" s="239" t="s">
        <v>671</v>
      </c>
      <c r="T7" s="240" t="s">
        <v>672</v>
      </c>
      <c r="U7" s="241" t="s">
        <v>35</v>
      </c>
      <c r="W7" s="237" t="s">
        <v>674</v>
      </c>
      <c r="X7" s="238">
        <v>2</v>
      </c>
      <c r="Y7" s="238">
        <v>3</v>
      </c>
      <c r="Z7" s="238">
        <v>2</v>
      </c>
      <c r="AB7" s="264" t="s">
        <v>69</v>
      </c>
      <c r="AC7" s="264" t="s">
        <v>163</v>
      </c>
      <c r="AD7" s="264" t="s">
        <v>70</v>
      </c>
      <c r="AE7" s="264" t="s">
        <v>71</v>
      </c>
      <c r="AF7" s="264"/>
      <c r="AG7" s="264"/>
      <c r="AH7" s="264" t="s">
        <v>72</v>
      </c>
      <c r="AI7" s="264" t="s">
        <v>540</v>
      </c>
    </row>
    <row r="8" spans="1:35" x14ac:dyDescent="0.2">
      <c r="A8" s="18">
        <v>6</v>
      </c>
      <c r="B8" s="168" t="s">
        <v>706</v>
      </c>
      <c r="C8" s="169" t="s">
        <v>704</v>
      </c>
      <c r="D8" s="172" t="s">
        <v>705</v>
      </c>
      <c r="F8" s="167">
        <v>2</v>
      </c>
      <c r="G8" s="74">
        <v>5</v>
      </c>
      <c r="H8" s="6" t="s">
        <v>702</v>
      </c>
      <c r="I8" s="21">
        <v>2</v>
      </c>
      <c r="J8" s="173">
        <f t="shared" si="0"/>
        <v>99.897000433601875</v>
      </c>
      <c r="K8" s="21">
        <v>3</v>
      </c>
      <c r="L8" s="173">
        <f t="shared" si="1"/>
        <v>71.092437480817821</v>
      </c>
      <c r="M8" s="21">
        <v>2</v>
      </c>
      <c r="N8" s="173">
        <f t="shared" si="2"/>
        <v>99.897000433601875</v>
      </c>
      <c r="O8" s="174">
        <f t="shared" si="3"/>
        <v>270.88643834802156</v>
      </c>
      <c r="Q8" s="237">
        <v>3</v>
      </c>
      <c r="R8" s="238" t="s">
        <v>678</v>
      </c>
      <c r="S8" s="239" t="s">
        <v>676</v>
      </c>
      <c r="T8" s="240" t="s">
        <v>677</v>
      </c>
      <c r="U8" s="241" t="s">
        <v>35</v>
      </c>
      <c r="W8" s="237" t="s">
        <v>65</v>
      </c>
      <c r="X8" s="238">
        <v>5</v>
      </c>
      <c r="Y8" s="238">
        <v>1</v>
      </c>
      <c r="Z8" s="238">
        <v>5</v>
      </c>
      <c r="AB8" s="265" t="s">
        <v>354</v>
      </c>
      <c r="AC8" s="266" t="s">
        <v>669</v>
      </c>
      <c r="AD8" s="266" t="s">
        <v>667</v>
      </c>
      <c r="AE8" s="266" t="s">
        <v>668</v>
      </c>
      <c r="AF8" s="267" t="s">
        <v>35</v>
      </c>
      <c r="AG8" s="267"/>
      <c r="AH8" s="268" t="s">
        <v>62</v>
      </c>
      <c r="AI8" s="266" t="s">
        <v>670</v>
      </c>
    </row>
    <row r="9" spans="1:35" x14ac:dyDescent="0.2">
      <c r="A9" s="18">
        <v>7</v>
      </c>
      <c r="B9" s="168" t="s">
        <v>678</v>
      </c>
      <c r="C9" s="169" t="s">
        <v>676</v>
      </c>
      <c r="D9" s="172" t="s">
        <v>677</v>
      </c>
      <c r="F9" s="167">
        <v>3</v>
      </c>
      <c r="G9" s="74">
        <v>7</v>
      </c>
      <c r="H9" s="6" t="s">
        <v>35</v>
      </c>
      <c r="I9" s="21">
        <v>5</v>
      </c>
      <c r="J9" s="173">
        <f t="shared" si="0"/>
        <v>50.163544641054756</v>
      </c>
      <c r="K9" s="21">
        <v>1</v>
      </c>
      <c r="L9" s="173">
        <f t="shared" si="1"/>
        <v>142.25490200071283</v>
      </c>
      <c r="M9" s="21">
        <v>5</v>
      </c>
      <c r="N9" s="173">
        <f t="shared" si="2"/>
        <v>50.163544641054756</v>
      </c>
      <c r="O9" s="174">
        <f t="shared" si="3"/>
        <v>242.58199128282234</v>
      </c>
      <c r="Q9" s="237">
        <v>4</v>
      </c>
      <c r="R9" s="238" t="s">
        <v>682</v>
      </c>
      <c r="S9" s="239" t="s">
        <v>723</v>
      </c>
      <c r="T9" s="240" t="s">
        <v>681</v>
      </c>
      <c r="U9" s="241" t="s">
        <v>35</v>
      </c>
      <c r="W9" s="237" t="s">
        <v>683</v>
      </c>
      <c r="X9" s="238">
        <v>4</v>
      </c>
      <c r="Y9" s="238" t="s">
        <v>24</v>
      </c>
      <c r="Z9" s="238">
        <v>3</v>
      </c>
      <c r="AB9" s="265" t="s">
        <v>357</v>
      </c>
      <c r="AC9" s="266" t="s">
        <v>673</v>
      </c>
      <c r="AD9" s="266" t="s">
        <v>671</v>
      </c>
      <c r="AE9" s="266" t="s">
        <v>672</v>
      </c>
      <c r="AF9" s="267" t="s">
        <v>35</v>
      </c>
      <c r="AG9" s="267"/>
      <c r="AH9" s="268" t="s">
        <v>674</v>
      </c>
      <c r="AI9" s="266" t="s">
        <v>675</v>
      </c>
    </row>
    <row r="10" spans="1:35" x14ac:dyDescent="0.2">
      <c r="A10" s="18">
        <v>8</v>
      </c>
      <c r="B10" s="168" t="s">
        <v>709</v>
      </c>
      <c r="C10" s="169" t="s">
        <v>707</v>
      </c>
      <c r="D10" s="172" t="s">
        <v>708</v>
      </c>
      <c r="F10" s="167">
        <v>3</v>
      </c>
      <c r="G10" s="74">
        <v>5</v>
      </c>
      <c r="H10" s="6" t="s">
        <v>702</v>
      </c>
      <c r="I10" s="21">
        <v>4</v>
      </c>
      <c r="J10" s="173">
        <f t="shared" si="0"/>
        <v>44.845500650402819</v>
      </c>
      <c r="K10" s="21">
        <v>2</v>
      </c>
      <c r="L10" s="173">
        <f t="shared" si="1"/>
        <v>99.897000433601875</v>
      </c>
      <c r="M10" s="21">
        <v>4</v>
      </c>
      <c r="N10" s="173">
        <f t="shared" si="2"/>
        <v>44.845500650402819</v>
      </c>
      <c r="O10" s="174">
        <f t="shared" si="3"/>
        <v>189.5880017344075</v>
      </c>
      <c r="Q10" s="237">
        <v>5</v>
      </c>
      <c r="R10" s="238" t="s">
        <v>687</v>
      </c>
      <c r="S10" s="239" t="s">
        <v>685</v>
      </c>
      <c r="T10" s="240" t="s">
        <v>686</v>
      </c>
      <c r="U10" s="241" t="s">
        <v>35</v>
      </c>
      <c r="W10" s="237" t="s">
        <v>683</v>
      </c>
      <c r="X10" s="238">
        <v>6</v>
      </c>
      <c r="Y10" s="238">
        <v>5</v>
      </c>
      <c r="Z10" s="238">
        <v>4</v>
      </c>
      <c r="AB10" s="265" t="s">
        <v>358</v>
      </c>
      <c r="AC10" s="266" t="s">
        <v>678</v>
      </c>
      <c r="AD10" s="266" t="s">
        <v>676</v>
      </c>
      <c r="AE10" s="266" t="s">
        <v>677</v>
      </c>
      <c r="AF10" s="267" t="s">
        <v>35</v>
      </c>
      <c r="AG10" s="267"/>
      <c r="AH10" s="268" t="s">
        <v>65</v>
      </c>
      <c r="AI10" s="266" t="s">
        <v>679</v>
      </c>
    </row>
    <row r="11" spans="1:35" x14ac:dyDescent="0.2">
      <c r="A11" s="18">
        <v>9</v>
      </c>
      <c r="B11" s="168" t="s">
        <v>682</v>
      </c>
      <c r="C11" s="169" t="s">
        <v>723</v>
      </c>
      <c r="D11" s="172" t="s">
        <v>681</v>
      </c>
      <c r="F11" s="167">
        <v>4</v>
      </c>
      <c r="G11" s="74">
        <v>7</v>
      </c>
      <c r="H11" s="6" t="s">
        <v>35</v>
      </c>
      <c r="I11" s="21">
        <v>4</v>
      </c>
      <c r="J11" s="173">
        <f t="shared" si="0"/>
        <v>69.29475957717186</v>
      </c>
      <c r="K11" s="21" t="s">
        <v>24</v>
      </c>
      <c r="L11" s="173">
        <f t="shared" si="1"/>
        <v>14.285714285714285</v>
      </c>
      <c r="M11" s="21">
        <v>3</v>
      </c>
      <c r="N11" s="173">
        <f t="shared" si="2"/>
        <v>89.827410693301147</v>
      </c>
      <c r="O11" s="174">
        <f t="shared" si="3"/>
        <v>173.4078845561873</v>
      </c>
      <c r="Q11" s="237">
        <v>6</v>
      </c>
      <c r="R11" s="238" t="s">
        <v>691</v>
      </c>
      <c r="S11" s="239" t="s">
        <v>726</v>
      </c>
      <c r="T11" s="240" t="s">
        <v>690</v>
      </c>
      <c r="U11" s="241" t="s">
        <v>35</v>
      </c>
      <c r="W11" s="237" t="s">
        <v>692</v>
      </c>
      <c r="X11" s="238">
        <v>7</v>
      </c>
      <c r="Y11" s="238">
        <v>4</v>
      </c>
      <c r="Z11" s="238">
        <v>6</v>
      </c>
      <c r="AB11" s="265" t="s">
        <v>62</v>
      </c>
      <c r="AC11" s="266" t="s">
        <v>682</v>
      </c>
      <c r="AD11" s="266" t="s">
        <v>680</v>
      </c>
      <c r="AE11" s="266" t="s">
        <v>681</v>
      </c>
      <c r="AF11" s="267" t="s">
        <v>35</v>
      </c>
      <c r="AG11" s="267"/>
      <c r="AH11" s="268" t="s">
        <v>683</v>
      </c>
      <c r="AI11" s="266" t="s">
        <v>684</v>
      </c>
    </row>
    <row r="12" spans="1:35" x14ac:dyDescent="0.2">
      <c r="A12" s="18">
        <v>10</v>
      </c>
      <c r="B12" s="168" t="s">
        <v>713</v>
      </c>
      <c r="C12" s="169" t="s">
        <v>722</v>
      </c>
      <c r="D12" s="172" t="s">
        <v>712</v>
      </c>
      <c r="F12" s="167">
        <v>4</v>
      </c>
      <c r="G12" s="74">
        <v>5</v>
      </c>
      <c r="H12" s="6" t="s">
        <v>702</v>
      </c>
      <c r="I12" s="21">
        <v>3</v>
      </c>
      <c r="J12" s="173">
        <f t="shared" si="0"/>
        <v>71.092437480817821</v>
      </c>
      <c r="K12" s="21" t="s">
        <v>482</v>
      </c>
      <c r="L12" s="173">
        <f t="shared" si="1"/>
        <v>20</v>
      </c>
      <c r="M12" s="21">
        <v>3</v>
      </c>
      <c r="N12" s="173">
        <f t="shared" si="2"/>
        <v>71.092437480817821</v>
      </c>
      <c r="O12" s="174">
        <f t="shared" si="3"/>
        <v>162.18487496163564</v>
      </c>
      <c r="Q12" s="237">
        <v>7</v>
      </c>
      <c r="R12" s="238" t="s">
        <v>696</v>
      </c>
      <c r="S12" s="239" t="s">
        <v>694</v>
      </c>
      <c r="T12" s="240" t="s">
        <v>695</v>
      </c>
      <c r="U12" s="241" t="s">
        <v>35</v>
      </c>
      <c r="W12" s="237" t="s">
        <v>697</v>
      </c>
      <c r="X12" s="238">
        <v>3</v>
      </c>
      <c r="Y12" s="238" t="s">
        <v>26</v>
      </c>
      <c r="Z12" s="238" t="s">
        <v>26</v>
      </c>
      <c r="AB12" s="265" t="s">
        <v>64</v>
      </c>
      <c r="AC12" s="266" t="s">
        <v>687</v>
      </c>
      <c r="AD12" s="266" t="s">
        <v>685</v>
      </c>
      <c r="AE12" s="266" t="s">
        <v>686</v>
      </c>
      <c r="AF12" s="267" t="s">
        <v>35</v>
      </c>
      <c r="AG12" s="267"/>
      <c r="AH12" s="268" t="s">
        <v>683</v>
      </c>
      <c r="AI12" s="266" t="s">
        <v>688</v>
      </c>
    </row>
    <row r="13" spans="1:35" x14ac:dyDescent="0.2">
      <c r="A13" s="18">
        <v>11</v>
      </c>
      <c r="B13" s="168" t="s">
        <v>687</v>
      </c>
      <c r="C13" s="169" t="s">
        <v>685</v>
      </c>
      <c r="D13" s="172" t="s">
        <v>686</v>
      </c>
      <c r="F13" s="167">
        <v>5</v>
      </c>
      <c r="G13" s="74">
        <v>7</v>
      </c>
      <c r="H13" s="6" t="s">
        <v>35</v>
      </c>
      <c r="I13" s="21">
        <v>6</v>
      </c>
      <c r="J13" s="173">
        <f t="shared" si="0"/>
        <v>31.91876805295923</v>
      </c>
      <c r="K13" s="21">
        <v>5</v>
      </c>
      <c r="L13" s="173">
        <f t="shared" si="1"/>
        <v>50.163544641054756</v>
      </c>
      <c r="M13" s="21">
        <v>4</v>
      </c>
      <c r="N13" s="173">
        <f t="shared" si="2"/>
        <v>69.29475957717186</v>
      </c>
      <c r="O13" s="174">
        <f t="shared" si="3"/>
        <v>151.37707227118585</v>
      </c>
      <c r="Q13" s="167">
        <v>1</v>
      </c>
      <c r="R13" s="168" t="s">
        <v>701</v>
      </c>
      <c r="S13" s="169" t="s">
        <v>699</v>
      </c>
      <c r="T13" s="170" t="s">
        <v>700</v>
      </c>
      <c r="U13" s="171" t="s">
        <v>702</v>
      </c>
      <c r="W13" s="167" t="s">
        <v>358</v>
      </c>
      <c r="X13" s="168">
        <v>1</v>
      </c>
      <c r="Y13" s="168">
        <v>1</v>
      </c>
      <c r="Z13" s="168">
        <v>1</v>
      </c>
      <c r="AB13" s="265" t="s">
        <v>526</v>
      </c>
      <c r="AC13" s="266" t="s">
        <v>691</v>
      </c>
      <c r="AD13" s="266" t="s">
        <v>689</v>
      </c>
      <c r="AE13" s="266" t="s">
        <v>690</v>
      </c>
      <c r="AF13" s="267" t="s">
        <v>35</v>
      </c>
      <c r="AG13" s="267"/>
      <c r="AH13" s="268" t="s">
        <v>692</v>
      </c>
      <c r="AI13" s="266" t="s">
        <v>693</v>
      </c>
    </row>
    <row r="14" spans="1:35" x14ac:dyDescent="0.2">
      <c r="A14" s="18">
        <v>12</v>
      </c>
      <c r="B14" s="168" t="s">
        <v>691</v>
      </c>
      <c r="C14" s="169" t="s">
        <v>726</v>
      </c>
      <c r="D14" s="172" t="s">
        <v>690</v>
      </c>
      <c r="F14" s="167">
        <v>6</v>
      </c>
      <c r="G14" s="74">
        <v>7</v>
      </c>
      <c r="H14" s="6" t="s">
        <v>35</v>
      </c>
      <c r="I14" s="21">
        <v>7</v>
      </c>
      <c r="J14" s="173">
        <f t="shared" si="0"/>
        <v>14.285714285714285</v>
      </c>
      <c r="K14" s="21">
        <v>4</v>
      </c>
      <c r="L14" s="173">
        <f t="shared" si="1"/>
        <v>69.29475957717186</v>
      </c>
      <c r="M14" s="21">
        <v>6</v>
      </c>
      <c r="N14" s="173">
        <f t="shared" si="2"/>
        <v>31.91876805295923</v>
      </c>
      <c r="O14" s="174">
        <f t="shared" si="3"/>
        <v>115.49924191584537</v>
      </c>
      <c r="Q14" s="167">
        <v>2</v>
      </c>
      <c r="R14" s="168" t="s">
        <v>706</v>
      </c>
      <c r="S14" s="169" t="s">
        <v>704</v>
      </c>
      <c r="T14" s="170" t="s">
        <v>705</v>
      </c>
      <c r="U14" s="171" t="s">
        <v>702</v>
      </c>
      <c r="W14" s="167" t="s">
        <v>674</v>
      </c>
      <c r="X14" s="168">
        <v>2</v>
      </c>
      <c r="Y14" s="168">
        <v>3</v>
      </c>
      <c r="Z14" s="168">
        <v>2</v>
      </c>
      <c r="AB14" s="265" t="s">
        <v>674</v>
      </c>
      <c r="AC14" s="266" t="s">
        <v>696</v>
      </c>
      <c r="AD14" s="266" t="s">
        <v>694</v>
      </c>
      <c r="AE14" s="266" t="s">
        <v>695</v>
      </c>
      <c r="AF14" s="267" t="s">
        <v>35</v>
      </c>
      <c r="AG14" s="267"/>
      <c r="AH14" s="268" t="s">
        <v>697</v>
      </c>
      <c r="AI14" s="266" t="s">
        <v>698</v>
      </c>
    </row>
    <row r="15" spans="1:35" x14ac:dyDescent="0.2">
      <c r="A15" s="18">
        <v>13</v>
      </c>
      <c r="B15" s="168" t="s">
        <v>335</v>
      </c>
      <c r="C15" s="169" t="s">
        <v>336</v>
      </c>
      <c r="D15" s="170" t="s">
        <v>665</v>
      </c>
      <c r="F15" s="167">
        <v>3</v>
      </c>
      <c r="G15" s="74">
        <v>3</v>
      </c>
      <c r="H15" s="6" t="s">
        <v>36</v>
      </c>
      <c r="I15" s="21">
        <v>3</v>
      </c>
      <c r="J15" s="173">
        <f t="shared" si="0"/>
        <v>33.333333333333329</v>
      </c>
      <c r="K15" s="21">
        <v>3</v>
      </c>
      <c r="L15" s="173">
        <f t="shared" si="1"/>
        <v>33.333333333333329</v>
      </c>
      <c r="M15" s="21">
        <v>3</v>
      </c>
      <c r="N15" s="173">
        <f t="shared" si="2"/>
        <v>33.333333333333329</v>
      </c>
      <c r="O15" s="174">
        <f t="shared" si="3"/>
        <v>99.999999999999986</v>
      </c>
      <c r="Q15" s="167">
        <v>3</v>
      </c>
      <c r="R15" s="168" t="s">
        <v>709</v>
      </c>
      <c r="S15" s="169" t="s">
        <v>707</v>
      </c>
      <c r="T15" s="170" t="s">
        <v>708</v>
      </c>
      <c r="U15" s="171" t="s">
        <v>702</v>
      </c>
      <c r="W15" s="167" t="s">
        <v>356</v>
      </c>
      <c r="X15" s="168">
        <v>4</v>
      </c>
      <c r="Y15" s="168">
        <v>2</v>
      </c>
      <c r="Z15" s="168">
        <v>4</v>
      </c>
    </row>
    <row r="16" spans="1:35" x14ac:dyDescent="0.2">
      <c r="A16" s="18">
        <v>14</v>
      </c>
      <c r="B16" s="168" t="s">
        <v>696</v>
      </c>
      <c r="C16" s="169" t="s">
        <v>694</v>
      </c>
      <c r="D16" s="170" t="s">
        <v>695</v>
      </c>
      <c r="F16" s="167">
        <v>7</v>
      </c>
      <c r="G16" s="74">
        <v>7</v>
      </c>
      <c r="H16" s="6" t="s">
        <v>35</v>
      </c>
      <c r="I16" s="21">
        <v>3</v>
      </c>
      <c r="J16" s="173">
        <f t="shared" si="0"/>
        <v>89.827410693301147</v>
      </c>
      <c r="K16" s="21" t="s">
        <v>26</v>
      </c>
      <c r="L16" s="173">
        <f t="shared" si="1"/>
        <v>0</v>
      </c>
      <c r="M16" s="21" t="s">
        <v>26</v>
      </c>
      <c r="N16" s="173">
        <f t="shared" si="2"/>
        <v>0</v>
      </c>
      <c r="O16" s="174">
        <f t="shared" si="3"/>
        <v>89.827410693301147</v>
      </c>
      <c r="Q16" s="167">
        <v>4</v>
      </c>
      <c r="R16" s="168" t="s">
        <v>713</v>
      </c>
      <c r="S16" s="169" t="s">
        <v>722</v>
      </c>
      <c r="T16" s="170" t="s">
        <v>712</v>
      </c>
      <c r="U16" s="171" t="s">
        <v>702</v>
      </c>
      <c r="W16" s="167" t="s">
        <v>714</v>
      </c>
      <c r="X16" s="168">
        <v>3</v>
      </c>
      <c r="Y16" s="168" t="s">
        <v>482</v>
      </c>
      <c r="Z16" s="168">
        <v>3</v>
      </c>
      <c r="AB16" s="264" t="s">
        <v>69</v>
      </c>
      <c r="AC16" s="264" t="s">
        <v>163</v>
      </c>
      <c r="AD16" s="264" t="s">
        <v>70</v>
      </c>
      <c r="AE16" s="264" t="s">
        <v>71</v>
      </c>
      <c r="AF16" s="264"/>
      <c r="AG16" s="264"/>
      <c r="AH16" s="264" t="s">
        <v>72</v>
      </c>
      <c r="AI16" s="264" t="s">
        <v>540</v>
      </c>
    </row>
    <row r="17" spans="1:35" ht="15.75" customHeight="1" x14ac:dyDescent="0.2">
      <c r="A17" s="18">
        <v>15</v>
      </c>
      <c r="B17" s="168" t="s">
        <v>719</v>
      </c>
      <c r="C17" s="169" t="s">
        <v>717</v>
      </c>
      <c r="D17" s="172" t="s">
        <v>718</v>
      </c>
      <c r="F17" s="167">
        <v>5</v>
      </c>
      <c r="G17" s="74">
        <v>5</v>
      </c>
      <c r="H17" s="6" t="s">
        <v>702</v>
      </c>
      <c r="I17" s="21" t="s">
        <v>482</v>
      </c>
      <c r="J17" s="173">
        <f t="shared" si="0"/>
        <v>20</v>
      </c>
      <c r="K17" s="21" t="s">
        <v>482</v>
      </c>
      <c r="L17" s="173">
        <f t="shared" si="1"/>
        <v>20</v>
      </c>
      <c r="M17" s="21" t="s">
        <v>482</v>
      </c>
      <c r="N17" s="173">
        <f t="shared" si="2"/>
        <v>20</v>
      </c>
      <c r="O17" s="174">
        <f t="shared" si="3"/>
        <v>60</v>
      </c>
      <c r="Q17" s="167">
        <v>5</v>
      </c>
      <c r="R17" s="168" t="s">
        <v>719</v>
      </c>
      <c r="S17" s="169" t="s">
        <v>717</v>
      </c>
      <c r="T17" s="170" t="s">
        <v>718</v>
      </c>
      <c r="U17" s="171" t="s">
        <v>702</v>
      </c>
      <c r="W17" s="167" t="s">
        <v>720</v>
      </c>
      <c r="X17" s="168" t="s">
        <v>482</v>
      </c>
      <c r="Y17" s="168" t="s">
        <v>482</v>
      </c>
      <c r="Z17" s="168" t="s">
        <v>482</v>
      </c>
      <c r="AB17" s="265" t="s">
        <v>354</v>
      </c>
      <c r="AC17" s="266" t="s">
        <v>701</v>
      </c>
      <c r="AD17" s="266" t="s">
        <v>699</v>
      </c>
      <c r="AE17" s="266" t="s">
        <v>700</v>
      </c>
      <c r="AF17" s="267" t="s">
        <v>702</v>
      </c>
      <c r="AG17" s="267"/>
      <c r="AH17" s="268" t="s">
        <v>358</v>
      </c>
      <c r="AI17" s="266" t="s">
        <v>703</v>
      </c>
    </row>
    <row r="18" spans="1:35" x14ac:dyDescent="0.2">
      <c r="O18" s="121"/>
      <c r="V18" s="17"/>
      <c r="AB18" s="265" t="s">
        <v>357</v>
      </c>
      <c r="AC18" s="266" t="s">
        <v>706</v>
      </c>
      <c r="AD18" s="266" t="s">
        <v>704</v>
      </c>
      <c r="AE18" s="266" t="s">
        <v>705</v>
      </c>
      <c r="AF18" s="267" t="s">
        <v>702</v>
      </c>
      <c r="AG18" s="267"/>
      <c r="AH18" s="268" t="s">
        <v>674</v>
      </c>
      <c r="AI18" s="266" t="s">
        <v>675</v>
      </c>
    </row>
    <row r="19" spans="1:35" x14ac:dyDescent="0.2">
      <c r="J19" s="22"/>
      <c r="K19" s="121"/>
      <c r="M19" s="121"/>
      <c r="V19" s="17"/>
      <c r="AB19" s="265" t="s">
        <v>358</v>
      </c>
      <c r="AC19" s="266" t="s">
        <v>709</v>
      </c>
      <c r="AD19" s="266" t="s">
        <v>707</v>
      </c>
      <c r="AE19" s="266" t="s">
        <v>708</v>
      </c>
      <c r="AF19" s="267" t="s">
        <v>702</v>
      </c>
      <c r="AG19" s="267"/>
      <c r="AH19" s="268" t="s">
        <v>356</v>
      </c>
      <c r="AI19" s="266" t="s">
        <v>710</v>
      </c>
    </row>
    <row r="20" spans="1:35" x14ac:dyDescent="0.2">
      <c r="J20" s="22"/>
      <c r="K20" s="121"/>
      <c r="M20" s="121"/>
      <c r="V20" s="17"/>
      <c r="AB20" s="265" t="s">
        <v>62</v>
      </c>
      <c r="AC20" s="266" t="s">
        <v>713</v>
      </c>
      <c r="AD20" s="266" t="s">
        <v>711</v>
      </c>
      <c r="AE20" s="266" t="s">
        <v>712</v>
      </c>
      <c r="AF20" s="267" t="s">
        <v>702</v>
      </c>
      <c r="AG20" s="267"/>
      <c r="AH20" s="268" t="s">
        <v>714</v>
      </c>
      <c r="AI20" s="266" t="s">
        <v>715</v>
      </c>
    </row>
    <row r="21" spans="1:35" x14ac:dyDescent="0.2">
      <c r="K21" s="121"/>
      <c r="L21" s="23"/>
      <c r="V21" s="17"/>
      <c r="AB21" s="265" t="s">
        <v>716</v>
      </c>
      <c r="AC21" s="266" t="s">
        <v>719</v>
      </c>
      <c r="AD21" s="266" t="s">
        <v>717</v>
      </c>
      <c r="AE21" s="266" t="s">
        <v>718</v>
      </c>
      <c r="AF21" s="267" t="s">
        <v>702</v>
      </c>
      <c r="AG21" s="267"/>
      <c r="AH21" s="268" t="s">
        <v>720</v>
      </c>
      <c r="AI21" s="266" t="s">
        <v>721</v>
      </c>
    </row>
    <row r="22" spans="1:35" x14ac:dyDescent="0.2">
      <c r="K22" s="121"/>
      <c r="L22" s="23"/>
      <c r="V22" s="17"/>
    </row>
    <row r="23" spans="1:35" x14ac:dyDescent="0.2">
      <c r="K23" s="121"/>
      <c r="L23" s="23"/>
      <c r="V23" s="17"/>
    </row>
    <row r="24" spans="1:35" x14ac:dyDescent="0.2">
      <c r="J24" s="23"/>
      <c r="K24" s="23"/>
      <c r="L24" s="23"/>
      <c r="V24" s="17"/>
    </row>
    <row r="25" spans="1:35" x14ac:dyDescent="0.2">
      <c r="J25" s="23"/>
      <c r="K25" s="23"/>
      <c r="L25" s="23"/>
      <c r="V25" s="17"/>
    </row>
    <row r="26" spans="1:35" x14ac:dyDescent="0.2">
      <c r="J26" s="23"/>
      <c r="K26" s="23"/>
      <c r="L26" s="23"/>
      <c r="V26" s="17"/>
    </row>
    <row r="27" spans="1:35" x14ac:dyDescent="0.2">
      <c r="J27" s="23"/>
      <c r="K27" s="23"/>
      <c r="L27" s="23"/>
      <c r="V27" s="17"/>
    </row>
    <row r="28" spans="1:35" x14ac:dyDescent="0.2">
      <c r="J28" s="23"/>
      <c r="K28" s="23"/>
      <c r="L28" s="23"/>
      <c r="V28" s="17"/>
    </row>
    <row r="29" spans="1:35" x14ac:dyDescent="0.2">
      <c r="J29" s="23"/>
      <c r="K29" s="23"/>
      <c r="L29" s="23"/>
      <c r="V29" s="17"/>
    </row>
    <row r="30" spans="1:35" x14ac:dyDescent="0.2">
      <c r="J30" s="23"/>
      <c r="K30" s="23"/>
      <c r="L30" s="23"/>
    </row>
    <row r="31" spans="1:35" x14ac:dyDescent="0.2">
      <c r="J31" s="23"/>
      <c r="K31" s="23"/>
      <c r="L31" s="23"/>
    </row>
    <row r="32" spans="1:35" x14ac:dyDescent="0.2">
      <c r="J32" s="23"/>
      <c r="K32" s="23"/>
      <c r="L32" s="23"/>
      <c r="V32" s="17"/>
    </row>
    <row r="33" spans="10:22" x14ac:dyDescent="0.2">
      <c r="J33" s="22"/>
      <c r="L33" s="23"/>
      <c r="V33" s="17"/>
    </row>
    <row r="34" spans="10:22" x14ac:dyDescent="0.2">
      <c r="J34" s="22"/>
      <c r="L34" s="23"/>
      <c r="V34" s="17"/>
    </row>
    <row r="35" spans="10:22" x14ac:dyDescent="0.2">
      <c r="J35" s="22"/>
      <c r="L35" s="23"/>
      <c r="V35" s="17"/>
    </row>
    <row r="53" spans="8:22" x14ac:dyDescent="0.2">
      <c r="V53" s="17"/>
    </row>
    <row r="54" spans="8:22" x14ac:dyDescent="0.2">
      <c r="V54" s="17"/>
    </row>
    <row r="55" spans="8:22" x14ac:dyDescent="0.2">
      <c r="V55" s="17"/>
    </row>
    <row r="56" spans="8:22" x14ac:dyDescent="0.2">
      <c r="V56" s="17"/>
    </row>
    <row r="57" spans="8:22" x14ac:dyDescent="0.2">
      <c r="H57" s="22"/>
      <c r="I57" s="23"/>
      <c r="K57" s="23"/>
      <c r="M57" s="23"/>
      <c r="V57" s="17"/>
    </row>
    <row r="58" spans="8:22" x14ac:dyDescent="0.2">
      <c r="H58" s="22"/>
      <c r="I58" s="23"/>
      <c r="K58" s="23"/>
      <c r="M58" s="23"/>
      <c r="V58" s="17"/>
    </row>
    <row r="59" spans="8:22" x14ac:dyDescent="0.2">
      <c r="H59" s="22"/>
      <c r="I59" s="23"/>
      <c r="K59" s="23"/>
      <c r="M59" s="23"/>
      <c r="V59" s="17"/>
    </row>
    <row r="60" spans="8:22" x14ac:dyDescent="0.2">
      <c r="H60" s="22"/>
      <c r="I60" s="23"/>
      <c r="K60" s="23"/>
      <c r="M60" s="23"/>
      <c r="V60" s="17"/>
    </row>
    <row r="61" spans="8:22" x14ac:dyDescent="0.2">
      <c r="H61" s="22"/>
      <c r="I61" s="23"/>
      <c r="K61" s="23"/>
      <c r="M61" s="23"/>
      <c r="V61" s="17"/>
    </row>
    <row r="62" spans="8:22" x14ac:dyDescent="0.2">
      <c r="H62" s="22"/>
      <c r="I62" s="23"/>
      <c r="K62" s="23"/>
      <c r="M62" s="23"/>
      <c r="V62" s="17"/>
    </row>
    <row r="63" spans="8:22" x14ac:dyDescent="0.2">
      <c r="H63" s="22"/>
      <c r="I63" s="23"/>
      <c r="K63" s="23"/>
      <c r="M63" s="23"/>
    </row>
    <row r="64" spans="8:22" x14ac:dyDescent="0.2">
      <c r="H64" s="22"/>
      <c r="I64" s="23"/>
      <c r="K64" s="23"/>
      <c r="M64" s="23"/>
    </row>
    <row r="65" spans="8:22" x14ac:dyDescent="0.2">
      <c r="H65" s="22"/>
      <c r="I65" s="23"/>
      <c r="K65" s="23"/>
      <c r="M65" s="23"/>
    </row>
    <row r="66" spans="8:22" x14ac:dyDescent="0.2">
      <c r="H66" s="22"/>
      <c r="I66" s="23"/>
      <c r="K66" s="23"/>
      <c r="M66" s="23"/>
    </row>
    <row r="68" spans="8:22" x14ac:dyDescent="0.2">
      <c r="V68" s="17"/>
    </row>
    <row r="69" spans="8:22" x14ac:dyDescent="0.2">
      <c r="V69" s="17"/>
    </row>
    <row r="70" spans="8:22" x14ac:dyDescent="0.2">
      <c r="V70" s="17"/>
    </row>
    <row r="71" spans="8:22" x14ac:dyDescent="0.2">
      <c r="V71" s="17"/>
    </row>
    <row r="72" spans="8:22" x14ac:dyDescent="0.2">
      <c r="V72" s="17"/>
    </row>
    <row r="73" spans="8:22" x14ac:dyDescent="0.2">
      <c r="V73" s="17"/>
    </row>
    <row r="74" spans="8:22" x14ac:dyDescent="0.2">
      <c r="V74" s="17"/>
    </row>
    <row r="75" spans="8:22" x14ac:dyDescent="0.2">
      <c r="V75" s="17"/>
    </row>
    <row r="76" spans="8:22" x14ac:dyDescent="0.2">
      <c r="V76" s="17"/>
    </row>
  </sheetData>
  <sortState xmlns:xlrd2="http://schemas.microsoft.com/office/spreadsheetml/2017/richdata2" ref="B3:O17">
    <sortCondition descending="1" ref="O3:O17"/>
  </sortState>
  <mergeCells count="3">
    <mergeCell ref="I2:J2"/>
    <mergeCell ref="M2:N2"/>
    <mergeCell ref="K2:L2"/>
  </mergeCells>
  <hyperlinks>
    <hyperlink ref="R1" r:id="rId1" xr:uid="{9CC4FA43-C359-4587-9C18-4CAD84667B24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2198-57E8-44D8-9952-C24A3D88F23E}">
  <dimension ref="A1:Y64"/>
  <sheetViews>
    <sheetView zoomScale="90" zoomScaleNormal="90" workbookViewId="0">
      <selection activeCell="Y31" sqref="A1:Y31"/>
    </sheetView>
  </sheetViews>
  <sheetFormatPr baseColWidth="10" defaultColWidth="11.42578125" defaultRowHeight="12.75" x14ac:dyDescent="0.2"/>
  <cols>
    <col min="1" max="1" width="5.5703125" style="1" customWidth="1"/>
    <col min="2" max="2" width="12.28515625" style="1" customWidth="1"/>
    <col min="3" max="3" width="26.7109375" style="17" customWidth="1"/>
    <col min="4" max="4" width="29" style="84" customWidth="1"/>
    <col min="5" max="5" width="1" style="17" customWidth="1"/>
    <col min="6" max="6" width="8" style="1" customWidth="1"/>
    <col min="7" max="7" width="7.42578125" style="111" customWidth="1"/>
    <col min="8" max="8" width="6.5703125" style="1" customWidth="1"/>
    <col min="9" max="9" width="5.5703125" style="22" customWidth="1"/>
    <col min="10" max="10" width="5.5703125" style="121" customWidth="1"/>
    <col min="11" max="11" width="5.5703125" style="23" customWidth="1"/>
    <col min="12" max="12" width="5.5703125" style="111" customWidth="1"/>
    <col min="13" max="13" width="5.5703125" style="23" customWidth="1"/>
    <col min="14" max="14" width="5.5703125" style="111" customWidth="1"/>
    <col min="15" max="15" width="11.140625" style="23" customWidth="1"/>
    <col min="16" max="16" width="10" style="84" customWidth="1"/>
    <col min="17" max="17" width="6.42578125" style="84" customWidth="1"/>
    <col min="18" max="18" width="12.5703125" style="111" customWidth="1"/>
    <col min="19" max="20" width="27.85546875" style="84" customWidth="1"/>
    <col min="21" max="21" width="8.140625" style="84" customWidth="1"/>
    <col min="22" max="22" width="9.140625" style="84" customWidth="1"/>
    <col min="23" max="25" width="5.85546875" style="84" bestFit="1" customWidth="1"/>
    <col min="26" max="16384" width="11.42578125" style="17"/>
  </cols>
  <sheetData>
    <row r="1" spans="1:25" ht="24.75" customHeight="1" x14ac:dyDescent="0.2">
      <c r="B1" s="103" t="s">
        <v>818</v>
      </c>
      <c r="R1" s="230" t="s">
        <v>190</v>
      </c>
    </row>
    <row r="2" spans="1:25" ht="42" customHeight="1" x14ac:dyDescent="0.2">
      <c r="A2" s="18" t="s">
        <v>19</v>
      </c>
      <c r="B2" s="18" t="s">
        <v>20</v>
      </c>
      <c r="C2" s="18" t="s">
        <v>21</v>
      </c>
      <c r="D2" s="18" t="s">
        <v>30</v>
      </c>
      <c r="F2" s="18" t="s">
        <v>28</v>
      </c>
      <c r="G2" s="18" t="s">
        <v>27</v>
      </c>
      <c r="H2" s="18" t="s">
        <v>23</v>
      </c>
      <c r="I2" s="344" t="s">
        <v>31</v>
      </c>
      <c r="J2" s="345"/>
      <c r="K2" s="344" t="s">
        <v>32</v>
      </c>
      <c r="L2" s="345"/>
      <c r="M2" s="344" t="s">
        <v>33</v>
      </c>
      <c r="N2" s="345"/>
      <c r="O2" s="18" t="s">
        <v>29</v>
      </c>
      <c r="Q2" s="167" t="s">
        <v>19</v>
      </c>
      <c r="R2" s="167" t="s">
        <v>20</v>
      </c>
      <c r="S2" s="167" t="s">
        <v>21</v>
      </c>
      <c r="T2" s="167" t="s">
        <v>21</v>
      </c>
      <c r="U2" s="167" t="s">
        <v>23</v>
      </c>
      <c r="V2" s="167" t="s">
        <v>483</v>
      </c>
      <c r="W2" s="167" t="s">
        <v>52</v>
      </c>
      <c r="X2" s="167" t="s">
        <v>53</v>
      </c>
      <c r="Y2" s="167" t="s">
        <v>54</v>
      </c>
    </row>
    <row r="3" spans="1:25" ht="18" customHeight="1" x14ac:dyDescent="0.2">
      <c r="A3" s="18">
        <v>1</v>
      </c>
      <c r="B3" s="168" t="s">
        <v>728</v>
      </c>
      <c r="C3" s="169" t="s">
        <v>729</v>
      </c>
      <c r="D3" s="172" t="s">
        <v>817</v>
      </c>
      <c r="F3" s="167" t="s">
        <v>354</v>
      </c>
      <c r="G3" s="74">
        <v>10</v>
      </c>
      <c r="H3" s="6" t="s">
        <v>56</v>
      </c>
      <c r="I3" s="21">
        <v>1</v>
      </c>
      <c r="J3" s="173">
        <f t="shared" ref="J3:J31" si="0">IF(OR(I3="DSQ",I3="RAF",I3="DNC",I3="DPG"),0,IF(OR(I3="DNS",I3="DNF"),100*(($G3-$G3+1)/$G3)+50*(LOG($G3/$G3)),100*(($G3-I3+1)/$G3)+50*(LOG($G3/I3))))</f>
        <v>150</v>
      </c>
      <c r="K3" s="21">
        <v>1</v>
      </c>
      <c r="L3" s="173">
        <f t="shared" ref="L3:L31" si="1">IF(OR(K3="DSQ",K3="RAF",K3="DNC",K3="DPG"),0,IF(OR(K3="DNS",K3="DNF"),100*(($G3-$G3+1)/$G3)+50*(LOG($G3/$G3)),100*(($G3-K3+1)/$G3)+50*(LOG($G3/K3))))</f>
        <v>150</v>
      </c>
      <c r="M3" s="21">
        <v>1</v>
      </c>
      <c r="N3" s="173">
        <f t="shared" ref="N3:N31" si="2">IF(OR(M3="DSQ",M3="RAF",M3="DNC",M3="DPG"),0,IF(OR(M3="DNS",M3="DNF"),100*(($G3-$G3+1)/$G3)+50*(LOG($G3/$G3)),100*(($G3-M3+1)/$G3)+50*(LOG($G3/M3))))</f>
        <v>150</v>
      </c>
      <c r="O3" s="174">
        <f t="shared" ref="O3:O31" si="3">J3+L3+N3</f>
        <v>450</v>
      </c>
      <c r="Q3" s="176" t="s">
        <v>354</v>
      </c>
      <c r="R3" s="177" t="s">
        <v>728</v>
      </c>
      <c r="S3" s="178" t="s">
        <v>729</v>
      </c>
      <c r="T3" s="181" t="s">
        <v>817</v>
      </c>
      <c r="U3" s="180" t="s">
        <v>56</v>
      </c>
      <c r="V3" s="176" t="s">
        <v>358</v>
      </c>
      <c r="W3" s="177">
        <v>1</v>
      </c>
      <c r="X3" s="177">
        <v>1</v>
      </c>
      <c r="Y3" s="177">
        <v>1</v>
      </c>
    </row>
    <row r="4" spans="1:25" ht="18" customHeight="1" x14ac:dyDescent="0.2">
      <c r="A4" s="18">
        <v>2</v>
      </c>
      <c r="B4" s="168" t="s">
        <v>777</v>
      </c>
      <c r="C4" s="169" t="s">
        <v>778</v>
      </c>
      <c r="D4" s="170" t="s">
        <v>779</v>
      </c>
      <c r="F4" s="167" t="s">
        <v>354</v>
      </c>
      <c r="G4" s="74">
        <v>5</v>
      </c>
      <c r="H4" s="6" t="s">
        <v>36</v>
      </c>
      <c r="I4" s="21">
        <v>2</v>
      </c>
      <c r="J4" s="173">
        <f t="shared" si="0"/>
        <v>99.897000433601875</v>
      </c>
      <c r="K4" s="21">
        <v>1</v>
      </c>
      <c r="L4" s="173">
        <f t="shared" si="1"/>
        <v>134.94850021680094</v>
      </c>
      <c r="M4" s="21">
        <v>1</v>
      </c>
      <c r="N4" s="173">
        <f t="shared" si="2"/>
        <v>134.94850021680094</v>
      </c>
      <c r="O4" s="174">
        <f t="shared" si="3"/>
        <v>369.79400086720375</v>
      </c>
      <c r="Q4" s="176" t="s">
        <v>357</v>
      </c>
      <c r="R4" s="177" t="s">
        <v>696</v>
      </c>
      <c r="S4" s="178" t="s">
        <v>694</v>
      </c>
      <c r="T4" s="179" t="s">
        <v>731</v>
      </c>
      <c r="U4" s="180" t="s">
        <v>56</v>
      </c>
      <c r="V4" s="176" t="s">
        <v>356</v>
      </c>
      <c r="W4" s="177">
        <v>2</v>
      </c>
      <c r="X4" s="177">
        <v>3</v>
      </c>
      <c r="Y4" s="177">
        <v>5</v>
      </c>
    </row>
    <row r="5" spans="1:25" ht="18" customHeight="1" x14ac:dyDescent="0.2">
      <c r="A5" s="18">
        <v>3</v>
      </c>
      <c r="B5" s="171" t="s">
        <v>761</v>
      </c>
      <c r="C5" s="169" t="s">
        <v>762</v>
      </c>
      <c r="D5" s="170" t="s">
        <v>763</v>
      </c>
      <c r="F5" s="167" t="s">
        <v>354</v>
      </c>
      <c r="G5" s="74">
        <v>6</v>
      </c>
      <c r="H5" s="6" t="s">
        <v>57</v>
      </c>
      <c r="I5" s="21">
        <v>3</v>
      </c>
      <c r="J5" s="173">
        <f t="shared" si="0"/>
        <v>81.71816644986572</v>
      </c>
      <c r="K5" s="21">
        <v>1</v>
      </c>
      <c r="L5" s="173">
        <f t="shared" si="1"/>
        <v>138.90756251918219</v>
      </c>
      <c r="M5" s="21">
        <v>1</v>
      </c>
      <c r="N5" s="173">
        <f t="shared" si="2"/>
        <v>138.90756251918219</v>
      </c>
      <c r="O5" s="174">
        <f t="shared" si="3"/>
        <v>359.53329148823013</v>
      </c>
      <c r="Q5" s="176" t="s">
        <v>358</v>
      </c>
      <c r="R5" s="177" t="s">
        <v>732</v>
      </c>
      <c r="S5" s="178" t="s">
        <v>733</v>
      </c>
      <c r="T5" s="179" t="s">
        <v>734</v>
      </c>
      <c r="U5" s="180" t="s">
        <v>56</v>
      </c>
      <c r="V5" s="176" t="s">
        <v>65</v>
      </c>
      <c r="W5" s="177">
        <v>3</v>
      </c>
      <c r="X5" s="177">
        <v>4</v>
      </c>
      <c r="Y5" s="177">
        <v>4</v>
      </c>
    </row>
    <row r="6" spans="1:25" ht="18" customHeight="1" x14ac:dyDescent="0.2">
      <c r="A6" s="18">
        <v>4</v>
      </c>
      <c r="B6" s="168" t="s">
        <v>793</v>
      </c>
      <c r="C6" s="169" t="s">
        <v>794</v>
      </c>
      <c r="D6" s="170" t="s">
        <v>795</v>
      </c>
      <c r="F6" s="167" t="s">
        <v>354</v>
      </c>
      <c r="G6" s="74">
        <v>8</v>
      </c>
      <c r="H6" s="6" t="s">
        <v>34</v>
      </c>
      <c r="I6" s="21">
        <v>1</v>
      </c>
      <c r="J6" s="173">
        <f t="shared" si="0"/>
        <v>145.15449934959719</v>
      </c>
      <c r="K6" s="21">
        <v>3</v>
      </c>
      <c r="L6" s="173">
        <f t="shared" si="1"/>
        <v>96.298436613614058</v>
      </c>
      <c r="M6" s="21">
        <v>2</v>
      </c>
      <c r="N6" s="173">
        <f t="shared" si="2"/>
        <v>117.60299956639813</v>
      </c>
      <c r="O6" s="174">
        <f t="shared" si="3"/>
        <v>359.05593552960937</v>
      </c>
      <c r="Q6" s="176" t="s">
        <v>62</v>
      </c>
      <c r="R6" s="177" t="s">
        <v>735</v>
      </c>
      <c r="S6" s="178" t="s">
        <v>736</v>
      </c>
      <c r="T6" s="179" t="s">
        <v>737</v>
      </c>
      <c r="U6" s="180" t="s">
        <v>56</v>
      </c>
      <c r="V6" s="176" t="s">
        <v>738</v>
      </c>
      <c r="W6" s="177">
        <v>5</v>
      </c>
      <c r="X6" s="177">
        <v>6</v>
      </c>
      <c r="Y6" s="177">
        <v>3</v>
      </c>
    </row>
    <row r="7" spans="1:25" ht="18" customHeight="1" x14ac:dyDescent="0.2">
      <c r="A7" s="18">
        <v>5</v>
      </c>
      <c r="B7" s="168" t="s">
        <v>796</v>
      </c>
      <c r="C7" s="169" t="s">
        <v>797</v>
      </c>
      <c r="D7" s="170" t="s">
        <v>798</v>
      </c>
      <c r="F7" s="167" t="s">
        <v>357</v>
      </c>
      <c r="G7" s="74">
        <v>8</v>
      </c>
      <c r="H7" s="6" t="s">
        <v>34</v>
      </c>
      <c r="I7" s="21">
        <v>2</v>
      </c>
      <c r="J7" s="173">
        <f t="shared" si="0"/>
        <v>117.60299956639813</v>
      </c>
      <c r="K7" s="21">
        <v>4</v>
      </c>
      <c r="L7" s="173">
        <f t="shared" si="1"/>
        <v>77.551499783199063</v>
      </c>
      <c r="M7" s="21">
        <v>1</v>
      </c>
      <c r="N7" s="173">
        <f t="shared" si="2"/>
        <v>145.15449934959719</v>
      </c>
      <c r="O7" s="174">
        <f t="shared" si="3"/>
        <v>340.30899869919438</v>
      </c>
      <c r="Q7" s="176" t="s">
        <v>64</v>
      </c>
      <c r="R7" s="177" t="s">
        <v>739</v>
      </c>
      <c r="S7" s="178" t="s">
        <v>740</v>
      </c>
      <c r="T7" s="181" t="s">
        <v>741</v>
      </c>
      <c r="U7" s="180" t="s">
        <v>56</v>
      </c>
      <c r="V7" s="176" t="s">
        <v>692</v>
      </c>
      <c r="W7" s="177">
        <v>8</v>
      </c>
      <c r="X7" s="177">
        <v>7</v>
      </c>
      <c r="Y7" s="177">
        <v>2</v>
      </c>
    </row>
    <row r="8" spans="1:25" ht="18" customHeight="1" x14ac:dyDescent="0.2">
      <c r="A8" s="18">
        <v>6</v>
      </c>
      <c r="B8" s="168" t="s">
        <v>799</v>
      </c>
      <c r="C8" s="169" t="s">
        <v>800</v>
      </c>
      <c r="D8" s="170" t="s">
        <v>801</v>
      </c>
      <c r="F8" s="167" t="s">
        <v>358</v>
      </c>
      <c r="G8" s="74">
        <v>8</v>
      </c>
      <c r="H8" s="6" t="s">
        <v>34</v>
      </c>
      <c r="I8" s="21">
        <v>3</v>
      </c>
      <c r="J8" s="173">
        <f t="shared" si="0"/>
        <v>96.298436613614058</v>
      </c>
      <c r="K8" s="21">
        <v>1</v>
      </c>
      <c r="L8" s="173">
        <f t="shared" si="1"/>
        <v>145.15449934959719</v>
      </c>
      <c r="M8" s="21">
        <v>3</v>
      </c>
      <c r="N8" s="173">
        <f t="shared" si="2"/>
        <v>96.298436613614058</v>
      </c>
      <c r="O8" s="174">
        <f t="shared" si="3"/>
        <v>337.7513725768253</v>
      </c>
      <c r="Q8" s="176" t="s">
        <v>526</v>
      </c>
      <c r="R8" s="177" t="s">
        <v>742</v>
      </c>
      <c r="S8" s="178" t="s">
        <v>743</v>
      </c>
      <c r="T8" s="179" t="s">
        <v>744</v>
      </c>
      <c r="U8" s="180" t="s">
        <v>56</v>
      </c>
      <c r="V8" s="176" t="s">
        <v>692</v>
      </c>
      <c r="W8" s="177">
        <v>6</v>
      </c>
      <c r="X8" s="177">
        <v>4</v>
      </c>
      <c r="Y8" s="177">
        <v>7</v>
      </c>
    </row>
    <row r="9" spans="1:25" ht="18" customHeight="1" x14ac:dyDescent="0.2">
      <c r="A9" s="18">
        <v>7</v>
      </c>
      <c r="B9" s="168" t="s">
        <v>696</v>
      </c>
      <c r="C9" s="169" t="s">
        <v>694</v>
      </c>
      <c r="D9" s="170" t="s">
        <v>731</v>
      </c>
      <c r="F9" s="167" t="s">
        <v>357</v>
      </c>
      <c r="G9" s="74">
        <v>10</v>
      </c>
      <c r="H9" s="6" t="s">
        <v>56</v>
      </c>
      <c r="I9" s="21">
        <v>2</v>
      </c>
      <c r="J9" s="173">
        <f t="shared" si="0"/>
        <v>124.94850021680094</v>
      </c>
      <c r="K9" s="21">
        <v>3</v>
      </c>
      <c r="L9" s="173">
        <f t="shared" si="1"/>
        <v>106.14393726401688</v>
      </c>
      <c r="M9" s="21">
        <v>5</v>
      </c>
      <c r="N9" s="173">
        <f t="shared" si="2"/>
        <v>75.051499783199063</v>
      </c>
      <c r="O9" s="174">
        <f t="shared" si="3"/>
        <v>306.14393726401687</v>
      </c>
      <c r="Q9" s="176" t="s">
        <v>674</v>
      </c>
      <c r="R9" s="177" t="s">
        <v>745</v>
      </c>
      <c r="S9" s="178" t="s">
        <v>746</v>
      </c>
      <c r="T9" s="179" t="s">
        <v>747</v>
      </c>
      <c r="U9" s="180" t="s">
        <v>56</v>
      </c>
      <c r="V9" s="176" t="s">
        <v>748</v>
      </c>
      <c r="W9" s="177">
        <v>4</v>
      </c>
      <c r="X9" s="177">
        <v>5</v>
      </c>
      <c r="Y9" s="177" t="s">
        <v>25</v>
      </c>
    </row>
    <row r="10" spans="1:25" ht="18" customHeight="1" x14ac:dyDescent="0.2">
      <c r="A10" s="18">
        <v>8</v>
      </c>
      <c r="B10" s="168" t="s">
        <v>732</v>
      </c>
      <c r="C10" s="169" t="s">
        <v>733</v>
      </c>
      <c r="D10" s="170" t="s">
        <v>734</v>
      </c>
      <c r="F10" s="167" t="s">
        <v>358</v>
      </c>
      <c r="G10" s="74">
        <v>10</v>
      </c>
      <c r="H10" s="171" t="s">
        <v>56</v>
      </c>
      <c r="I10" s="21">
        <v>3</v>
      </c>
      <c r="J10" s="173">
        <f t="shared" si="0"/>
        <v>106.14393726401688</v>
      </c>
      <c r="K10" s="21">
        <v>4</v>
      </c>
      <c r="L10" s="173">
        <f t="shared" si="1"/>
        <v>89.897000433601875</v>
      </c>
      <c r="M10" s="21">
        <v>4</v>
      </c>
      <c r="N10" s="173">
        <f t="shared" si="2"/>
        <v>89.897000433601875</v>
      </c>
      <c r="O10" s="174">
        <f t="shared" si="3"/>
        <v>285.93793813122062</v>
      </c>
      <c r="Q10" s="176" t="s">
        <v>749</v>
      </c>
      <c r="R10" s="177" t="s">
        <v>750</v>
      </c>
      <c r="S10" s="178" t="s">
        <v>751</v>
      </c>
      <c r="T10" s="179" t="s">
        <v>752</v>
      </c>
      <c r="U10" s="180" t="s">
        <v>56</v>
      </c>
      <c r="V10" s="176" t="s">
        <v>753</v>
      </c>
      <c r="W10" s="177">
        <v>7</v>
      </c>
      <c r="X10" s="177">
        <v>8</v>
      </c>
      <c r="Y10" s="177">
        <v>6</v>
      </c>
    </row>
    <row r="11" spans="1:25" ht="18" customHeight="1" x14ac:dyDescent="0.2">
      <c r="A11" s="18">
        <v>9</v>
      </c>
      <c r="B11" s="168" t="s">
        <v>780</v>
      </c>
      <c r="C11" s="169" t="s">
        <v>781</v>
      </c>
      <c r="D11" s="170" t="s">
        <v>782</v>
      </c>
      <c r="F11" s="167" t="s">
        <v>357</v>
      </c>
      <c r="G11" s="74">
        <v>5</v>
      </c>
      <c r="H11" s="171" t="s">
        <v>36</v>
      </c>
      <c r="I11" s="21">
        <v>1</v>
      </c>
      <c r="J11" s="173">
        <f t="shared" si="0"/>
        <v>134.94850021680094</v>
      </c>
      <c r="K11" s="21">
        <v>2</v>
      </c>
      <c r="L11" s="173">
        <f t="shared" si="1"/>
        <v>99.897000433601875</v>
      </c>
      <c r="M11" s="21">
        <v>4</v>
      </c>
      <c r="N11" s="173">
        <f t="shared" si="2"/>
        <v>44.845500650402819</v>
      </c>
      <c r="O11" s="174">
        <f t="shared" si="3"/>
        <v>279.69100130080562</v>
      </c>
      <c r="Q11" s="176" t="s">
        <v>63</v>
      </c>
      <c r="R11" s="177" t="s">
        <v>754</v>
      </c>
      <c r="S11" s="178" t="s">
        <v>755</v>
      </c>
      <c r="T11" s="179" t="s">
        <v>756</v>
      </c>
      <c r="U11" s="180" t="s">
        <v>56</v>
      </c>
      <c r="V11" s="176" t="s">
        <v>757</v>
      </c>
      <c r="W11" s="177">
        <v>9</v>
      </c>
      <c r="X11" s="177">
        <v>9</v>
      </c>
      <c r="Y11" s="177" t="s">
        <v>24</v>
      </c>
    </row>
    <row r="12" spans="1:25" ht="18" customHeight="1" x14ac:dyDescent="0.2">
      <c r="A12" s="18">
        <v>10</v>
      </c>
      <c r="B12" s="168" t="s">
        <v>764</v>
      </c>
      <c r="C12" s="169" t="s">
        <v>725</v>
      </c>
      <c r="D12" s="170" t="s">
        <v>765</v>
      </c>
      <c r="F12" s="167" t="s">
        <v>357</v>
      </c>
      <c r="G12" s="74">
        <v>6</v>
      </c>
      <c r="H12" s="6" t="s">
        <v>57</v>
      </c>
      <c r="I12" s="21">
        <v>4</v>
      </c>
      <c r="J12" s="173">
        <f t="shared" si="0"/>
        <v>58.80456295278406</v>
      </c>
      <c r="K12" s="21">
        <v>2</v>
      </c>
      <c r="L12" s="173">
        <f t="shared" si="1"/>
        <v>107.18939606931647</v>
      </c>
      <c r="M12" s="21">
        <v>2</v>
      </c>
      <c r="N12" s="173">
        <f t="shared" si="2"/>
        <v>107.18939606931647</v>
      </c>
      <c r="O12" s="174">
        <f t="shared" si="3"/>
        <v>273.18335509141701</v>
      </c>
      <c r="Q12" s="176" t="s">
        <v>356</v>
      </c>
      <c r="R12" s="177" t="s">
        <v>758</v>
      </c>
      <c r="S12" s="178" t="s">
        <v>676</v>
      </c>
      <c r="T12" s="179" t="s">
        <v>759</v>
      </c>
      <c r="U12" s="180" t="s">
        <v>56</v>
      </c>
      <c r="V12" s="176" t="s">
        <v>760</v>
      </c>
      <c r="W12" s="177" t="s">
        <v>24</v>
      </c>
      <c r="X12" s="177" t="s">
        <v>25</v>
      </c>
      <c r="Y12" s="177">
        <v>8</v>
      </c>
    </row>
    <row r="13" spans="1:25" ht="18" customHeight="1" x14ac:dyDescent="0.2">
      <c r="A13" s="18">
        <v>11</v>
      </c>
      <c r="B13" s="171" t="s">
        <v>802</v>
      </c>
      <c r="C13" s="169" t="s">
        <v>803</v>
      </c>
      <c r="D13" s="170" t="s">
        <v>804</v>
      </c>
      <c r="F13" s="167" t="s">
        <v>62</v>
      </c>
      <c r="G13" s="74">
        <v>8</v>
      </c>
      <c r="H13" s="6" t="s">
        <v>34</v>
      </c>
      <c r="I13" s="21">
        <v>4</v>
      </c>
      <c r="J13" s="173">
        <f t="shared" si="0"/>
        <v>77.551499783199063</v>
      </c>
      <c r="K13" s="21">
        <v>2</v>
      </c>
      <c r="L13" s="173">
        <f t="shared" si="1"/>
        <v>117.60299956639813</v>
      </c>
      <c r="M13" s="21">
        <v>4</v>
      </c>
      <c r="N13" s="173">
        <f t="shared" si="2"/>
        <v>77.551499783199063</v>
      </c>
      <c r="O13" s="174">
        <f t="shared" si="3"/>
        <v>272.70599913279625</v>
      </c>
      <c r="Q13" s="167" t="s">
        <v>354</v>
      </c>
      <c r="R13" s="168" t="s">
        <v>761</v>
      </c>
      <c r="S13" s="169" t="s">
        <v>762</v>
      </c>
      <c r="T13" s="170" t="s">
        <v>763</v>
      </c>
      <c r="U13" s="171" t="s">
        <v>57</v>
      </c>
      <c r="V13" s="167" t="s">
        <v>64</v>
      </c>
      <c r="W13" s="168">
        <v>3</v>
      </c>
      <c r="X13" s="168">
        <v>1</v>
      </c>
      <c r="Y13" s="168">
        <v>1</v>
      </c>
    </row>
    <row r="14" spans="1:25" ht="18" customHeight="1" x14ac:dyDescent="0.2">
      <c r="A14" s="18">
        <v>12</v>
      </c>
      <c r="B14" s="171" t="s">
        <v>735</v>
      </c>
      <c r="C14" s="169" t="s">
        <v>736</v>
      </c>
      <c r="D14" s="170" t="s">
        <v>737</v>
      </c>
      <c r="F14" s="167" t="s">
        <v>62</v>
      </c>
      <c r="G14" s="74">
        <v>10</v>
      </c>
      <c r="H14" s="6" t="s">
        <v>56</v>
      </c>
      <c r="I14" s="21">
        <v>5</v>
      </c>
      <c r="J14" s="173">
        <f t="shared" si="0"/>
        <v>75.051499783199063</v>
      </c>
      <c r="K14" s="21">
        <v>6</v>
      </c>
      <c r="L14" s="173">
        <f t="shared" si="1"/>
        <v>61.092437480817821</v>
      </c>
      <c r="M14" s="21">
        <v>3</v>
      </c>
      <c r="N14" s="173">
        <f t="shared" si="2"/>
        <v>106.14393726401688</v>
      </c>
      <c r="O14" s="174">
        <f t="shared" si="3"/>
        <v>242.28787452803374</v>
      </c>
      <c r="Q14" s="167" t="s">
        <v>357</v>
      </c>
      <c r="R14" s="168" t="s">
        <v>764</v>
      </c>
      <c r="S14" s="169" t="s">
        <v>725</v>
      </c>
      <c r="T14" s="170" t="s">
        <v>765</v>
      </c>
      <c r="U14" s="171" t="s">
        <v>57</v>
      </c>
      <c r="V14" s="167" t="s">
        <v>749</v>
      </c>
      <c r="W14" s="168">
        <v>4</v>
      </c>
      <c r="X14" s="168">
        <v>2</v>
      </c>
      <c r="Y14" s="168">
        <v>2</v>
      </c>
    </row>
    <row r="15" spans="1:25" ht="18" customHeight="1" x14ac:dyDescent="0.2">
      <c r="A15" s="18">
        <v>13</v>
      </c>
      <c r="B15" s="168" t="s">
        <v>783</v>
      </c>
      <c r="C15" s="169" t="s">
        <v>784</v>
      </c>
      <c r="D15" s="170" t="s">
        <v>785</v>
      </c>
      <c r="F15" s="167" t="s">
        <v>358</v>
      </c>
      <c r="G15" s="74">
        <v>5</v>
      </c>
      <c r="H15" s="6" t="s">
        <v>36</v>
      </c>
      <c r="I15" s="21">
        <v>3</v>
      </c>
      <c r="J15" s="173">
        <f t="shared" si="0"/>
        <v>71.092437480817821</v>
      </c>
      <c r="K15" s="21">
        <v>3</v>
      </c>
      <c r="L15" s="173">
        <f t="shared" si="1"/>
        <v>71.092437480817821</v>
      </c>
      <c r="M15" s="21">
        <v>2</v>
      </c>
      <c r="N15" s="173">
        <f t="shared" si="2"/>
        <v>99.897000433601875</v>
      </c>
      <c r="O15" s="174">
        <f t="shared" si="3"/>
        <v>242.08187539523752</v>
      </c>
      <c r="Q15" s="167" t="s">
        <v>358</v>
      </c>
      <c r="R15" s="168" t="s">
        <v>766</v>
      </c>
      <c r="S15" s="169" t="s">
        <v>726</v>
      </c>
      <c r="T15" s="170" t="s">
        <v>767</v>
      </c>
      <c r="U15" s="171" t="s">
        <v>57</v>
      </c>
      <c r="V15" s="167" t="s">
        <v>356</v>
      </c>
      <c r="W15" s="168">
        <v>1</v>
      </c>
      <c r="X15" s="168">
        <v>3</v>
      </c>
      <c r="Y15" s="168" t="s">
        <v>25</v>
      </c>
    </row>
    <row r="16" spans="1:25" ht="18" customHeight="1" x14ac:dyDescent="0.2">
      <c r="A16" s="18">
        <v>14</v>
      </c>
      <c r="B16" s="168" t="s">
        <v>766</v>
      </c>
      <c r="C16" s="169" t="s">
        <v>726</v>
      </c>
      <c r="D16" s="170" t="s">
        <v>767</v>
      </c>
      <c r="F16" s="167" t="s">
        <v>358</v>
      </c>
      <c r="G16" s="74">
        <v>6</v>
      </c>
      <c r="H16" s="6" t="s">
        <v>57</v>
      </c>
      <c r="I16" s="21">
        <v>1</v>
      </c>
      <c r="J16" s="173">
        <f t="shared" si="0"/>
        <v>138.90756251918219</v>
      </c>
      <c r="K16" s="21">
        <v>3</v>
      </c>
      <c r="L16" s="173">
        <f t="shared" si="1"/>
        <v>81.71816644986572</v>
      </c>
      <c r="M16" s="21" t="s">
        <v>25</v>
      </c>
      <c r="N16" s="173">
        <f t="shared" si="2"/>
        <v>0</v>
      </c>
      <c r="O16" s="174">
        <f t="shared" si="3"/>
        <v>220.62572896904791</v>
      </c>
      <c r="Q16" s="167" t="s">
        <v>62</v>
      </c>
      <c r="R16" s="168" t="s">
        <v>768</v>
      </c>
      <c r="S16" s="169" t="s">
        <v>769</v>
      </c>
      <c r="T16" s="170" t="s">
        <v>770</v>
      </c>
      <c r="U16" s="171" t="s">
        <v>57</v>
      </c>
      <c r="V16" s="167" t="s">
        <v>714</v>
      </c>
      <c r="W16" s="168">
        <v>2</v>
      </c>
      <c r="X16" s="168">
        <v>4</v>
      </c>
      <c r="Y16" s="168" t="s">
        <v>24</v>
      </c>
    </row>
    <row r="17" spans="1:25" ht="18" customHeight="1" x14ac:dyDescent="0.2">
      <c r="A17" s="18">
        <v>15</v>
      </c>
      <c r="B17" s="168" t="s">
        <v>739</v>
      </c>
      <c r="C17" s="169" t="s">
        <v>740</v>
      </c>
      <c r="D17" s="170" t="s">
        <v>741</v>
      </c>
      <c r="F17" s="167" t="s">
        <v>64</v>
      </c>
      <c r="G17" s="74">
        <v>10</v>
      </c>
      <c r="H17" s="6" t="s">
        <v>56</v>
      </c>
      <c r="I17" s="21">
        <v>8</v>
      </c>
      <c r="J17" s="173">
        <f t="shared" si="0"/>
        <v>34.845500650402819</v>
      </c>
      <c r="K17" s="21">
        <v>7</v>
      </c>
      <c r="L17" s="173">
        <f t="shared" si="1"/>
        <v>47.745097999287161</v>
      </c>
      <c r="M17" s="21">
        <v>2</v>
      </c>
      <c r="N17" s="173">
        <f t="shared" si="2"/>
        <v>124.94850021680094</v>
      </c>
      <c r="O17" s="174">
        <f t="shared" si="3"/>
        <v>207.53909886649092</v>
      </c>
      <c r="Q17" s="167" t="s">
        <v>64</v>
      </c>
      <c r="R17" s="168" t="s">
        <v>771</v>
      </c>
      <c r="S17" s="169" t="s">
        <v>772</v>
      </c>
      <c r="T17" s="170" t="s">
        <v>773</v>
      </c>
      <c r="U17" s="171" t="s">
        <v>57</v>
      </c>
      <c r="V17" s="167" t="s">
        <v>720</v>
      </c>
      <c r="W17" s="168" t="s">
        <v>482</v>
      </c>
      <c r="X17" s="168" t="s">
        <v>25</v>
      </c>
      <c r="Y17" s="168" t="s">
        <v>25</v>
      </c>
    </row>
    <row r="18" spans="1:25" ht="18" customHeight="1" x14ac:dyDescent="0.2">
      <c r="A18" s="18">
        <v>16</v>
      </c>
      <c r="B18" s="168" t="s">
        <v>742</v>
      </c>
      <c r="C18" s="169" t="s">
        <v>743</v>
      </c>
      <c r="D18" s="170" t="s">
        <v>744</v>
      </c>
      <c r="F18" s="167" t="s">
        <v>526</v>
      </c>
      <c r="G18" s="74">
        <v>10</v>
      </c>
      <c r="H18" s="171" t="s">
        <v>56</v>
      </c>
      <c r="I18" s="21">
        <v>6</v>
      </c>
      <c r="J18" s="173">
        <f t="shared" si="0"/>
        <v>61.092437480817821</v>
      </c>
      <c r="K18" s="21">
        <v>4</v>
      </c>
      <c r="L18" s="173">
        <f t="shared" si="1"/>
        <v>89.897000433601875</v>
      </c>
      <c r="M18" s="21">
        <v>7</v>
      </c>
      <c r="N18" s="173">
        <f t="shared" si="2"/>
        <v>47.745097999287161</v>
      </c>
      <c r="O18" s="174">
        <f t="shared" si="3"/>
        <v>198.73453591370685</v>
      </c>
      <c r="Q18" s="167">
        <v>6</v>
      </c>
      <c r="R18" s="168" t="s">
        <v>774</v>
      </c>
      <c r="S18" s="169" t="s">
        <v>775</v>
      </c>
      <c r="T18" s="170" t="s">
        <v>776</v>
      </c>
      <c r="U18" s="171" t="s">
        <v>57</v>
      </c>
      <c r="V18" s="167" t="s">
        <v>720</v>
      </c>
      <c r="W18" s="168" t="s">
        <v>24</v>
      </c>
      <c r="X18" s="168" t="s">
        <v>25</v>
      </c>
      <c r="Y18" s="168" t="s">
        <v>25</v>
      </c>
    </row>
    <row r="19" spans="1:25" ht="18" customHeight="1" x14ac:dyDescent="0.2">
      <c r="A19" s="18">
        <v>17</v>
      </c>
      <c r="B19" s="168" t="s">
        <v>768</v>
      </c>
      <c r="C19" s="169" t="s">
        <v>769</v>
      </c>
      <c r="D19" s="170" t="s">
        <v>770</v>
      </c>
      <c r="F19" s="167" t="s">
        <v>62</v>
      </c>
      <c r="G19" s="74">
        <v>6</v>
      </c>
      <c r="H19" s="171" t="s">
        <v>57</v>
      </c>
      <c r="I19" s="21">
        <v>2</v>
      </c>
      <c r="J19" s="173">
        <f t="shared" si="0"/>
        <v>107.18939606931647</v>
      </c>
      <c r="K19" s="21">
        <v>4</v>
      </c>
      <c r="L19" s="173">
        <f t="shared" si="1"/>
        <v>58.80456295278406</v>
      </c>
      <c r="M19" s="21" t="s">
        <v>24</v>
      </c>
      <c r="N19" s="173">
        <f t="shared" si="2"/>
        <v>16.666666666666664</v>
      </c>
      <c r="O19" s="174">
        <f t="shared" si="3"/>
        <v>182.6606256887672</v>
      </c>
      <c r="Q19" s="176" t="s">
        <v>354</v>
      </c>
      <c r="R19" s="177" t="s">
        <v>777</v>
      </c>
      <c r="S19" s="178" t="s">
        <v>778</v>
      </c>
      <c r="T19" s="179" t="s">
        <v>779</v>
      </c>
      <c r="U19" s="180" t="s">
        <v>36</v>
      </c>
      <c r="V19" s="176" t="s">
        <v>62</v>
      </c>
      <c r="W19" s="177">
        <v>2</v>
      </c>
      <c r="X19" s="177">
        <v>1</v>
      </c>
      <c r="Y19" s="177">
        <v>1</v>
      </c>
    </row>
    <row r="20" spans="1:25" ht="18" customHeight="1" x14ac:dyDescent="0.2">
      <c r="A20" s="18">
        <v>18</v>
      </c>
      <c r="B20" s="168" t="s">
        <v>745</v>
      </c>
      <c r="C20" s="169" t="s">
        <v>746</v>
      </c>
      <c r="D20" s="170" t="s">
        <v>747</v>
      </c>
      <c r="F20" s="167" t="s">
        <v>674</v>
      </c>
      <c r="G20" s="74">
        <v>10</v>
      </c>
      <c r="H20" s="6" t="s">
        <v>56</v>
      </c>
      <c r="I20" s="21">
        <v>4</v>
      </c>
      <c r="J20" s="173">
        <f t="shared" si="0"/>
        <v>89.897000433601875</v>
      </c>
      <c r="K20" s="21">
        <v>5</v>
      </c>
      <c r="L20" s="173">
        <f t="shared" si="1"/>
        <v>75.051499783199063</v>
      </c>
      <c r="M20" s="21" t="s">
        <v>25</v>
      </c>
      <c r="N20" s="173">
        <f t="shared" si="2"/>
        <v>0</v>
      </c>
      <c r="O20" s="174">
        <f t="shared" si="3"/>
        <v>164.94850021680094</v>
      </c>
      <c r="Q20" s="176" t="s">
        <v>357</v>
      </c>
      <c r="R20" s="177" t="s">
        <v>780</v>
      </c>
      <c r="S20" s="178" t="s">
        <v>781</v>
      </c>
      <c r="T20" s="179" t="s">
        <v>782</v>
      </c>
      <c r="U20" s="180" t="s">
        <v>36</v>
      </c>
      <c r="V20" s="176" t="s">
        <v>674</v>
      </c>
      <c r="W20" s="177">
        <v>1</v>
      </c>
      <c r="X20" s="177">
        <v>2</v>
      </c>
      <c r="Y20" s="177">
        <v>4</v>
      </c>
    </row>
    <row r="21" spans="1:25" ht="18" customHeight="1" x14ac:dyDescent="0.2">
      <c r="A21" s="18">
        <v>19</v>
      </c>
      <c r="B21" s="168" t="s">
        <v>805</v>
      </c>
      <c r="C21" s="169" t="s">
        <v>671</v>
      </c>
      <c r="D21" s="170" t="s">
        <v>806</v>
      </c>
      <c r="F21" s="167" t="s">
        <v>64</v>
      </c>
      <c r="G21" s="74">
        <v>8</v>
      </c>
      <c r="H21" s="171" t="s">
        <v>34</v>
      </c>
      <c r="I21" s="21">
        <v>6</v>
      </c>
      <c r="J21" s="173">
        <f t="shared" si="0"/>
        <v>43.746936830414995</v>
      </c>
      <c r="K21" s="21">
        <v>5</v>
      </c>
      <c r="L21" s="173">
        <f t="shared" si="1"/>
        <v>60.205999132796236</v>
      </c>
      <c r="M21" s="21">
        <v>5</v>
      </c>
      <c r="N21" s="173">
        <f t="shared" si="2"/>
        <v>60.205999132796236</v>
      </c>
      <c r="O21" s="174">
        <f t="shared" si="3"/>
        <v>164.15893509600747</v>
      </c>
      <c r="Q21" s="176" t="s">
        <v>358</v>
      </c>
      <c r="R21" s="177" t="s">
        <v>783</v>
      </c>
      <c r="S21" s="178" t="s">
        <v>784</v>
      </c>
      <c r="T21" s="179" t="s">
        <v>785</v>
      </c>
      <c r="U21" s="180" t="s">
        <v>36</v>
      </c>
      <c r="V21" s="176" t="s">
        <v>749</v>
      </c>
      <c r="W21" s="177">
        <v>3</v>
      </c>
      <c r="X21" s="177">
        <v>3</v>
      </c>
      <c r="Y21" s="177">
        <v>2</v>
      </c>
    </row>
    <row r="22" spans="1:25" ht="18" customHeight="1" x14ac:dyDescent="0.2">
      <c r="A22" s="18">
        <v>20</v>
      </c>
      <c r="B22" s="171" t="s">
        <v>786</v>
      </c>
      <c r="C22" s="169" t="s">
        <v>787</v>
      </c>
      <c r="D22" s="170" t="s">
        <v>788</v>
      </c>
      <c r="F22" s="167" t="s">
        <v>62</v>
      </c>
      <c r="G22" s="74">
        <v>5</v>
      </c>
      <c r="H22" s="6" t="s">
        <v>36</v>
      </c>
      <c r="I22" s="21">
        <v>4</v>
      </c>
      <c r="J22" s="173">
        <f t="shared" si="0"/>
        <v>44.845500650402819</v>
      </c>
      <c r="K22" s="21">
        <v>4</v>
      </c>
      <c r="L22" s="173">
        <f t="shared" si="1"/>
        <v>44.845500650402819</v>
      </c>
      <c r="M22" s="21">
        <v>3</v>
      </c>
      <c r="N22" s="173">
        <f t="shared" si="2"/>
        <v>71.092437480817821</v>
      </c>
      <c r="O22" s="174">
        <f t="shared" si="3"/>
        <v>160.78343878162346</v>
      </c>
      <c r="Q22" s="176" t="s">
        <v>62</v>
      </c>
      <c r="R22" s="177" t="s">
        <v>786</v>
      </c>
      <c r="S22" s="178" t="s">
        <v>787</v>
      </c>
      <c r="T22" s="179" t="s">
        <v>788</v>
      </c>
      <c r="U22" s="180" t="s">
        <v>36</v>
      </c>
      <c r="V22" s="176" t="s">
        <v>65</v>
      </c>
      <c r="W22" s="177">
        <v>4</v>
      </c>
      <c r="X22" s="177">
        <v>4</v>
      </c>
      <c r="Y22" s="177">
        <v>3</v>
      </c>
    </row>
    <row r="23" spans="1:25" ht="18" customHeight="1" x14ac:dyDescent="0.2">
      <c r="A23" s="18">
        <v>21</v>
      </c>
      <c r="B23" s="168" t="s">
        <v>750</v>
      </c>
      <c r="C23" s="169" t="s">
        <v>751</v>
      </c>
      <c r="D23" s="170" t="s">
        <v>752</v>
      </c>
      <c r="F23" s="167" t="s">
        <v>749</v>
      </c>
      <c r="G23" s="74">
        <v>10</v>
      </c>
      <c r="H23" s="6" t="s">
        <v>56</v>
      </c>
      <c r="I23" s="21">
        <v>7</v>
      </c>
      <c r="J23" s="173">
        <f t="shared" si="0"/>
        <v>47.745097999287161</v>
      </c>
      <c r="K23" s="21">
        <v>8</v>
      </c>
      <c r="L23" s="173">
        <f t="shared" si="1"/>
        <v>34.845500650402819</v>
      </c>
      <c r="M23" s="21">
        <v>6</v>
      </c>
      <c r="N23" s="173">
        <f t="shared" si="2"/>
        <v>61.092437480817821</v>
      </c>
      <c r="O23" s="174">
        <f t="shared" si="3"/>
        <v>143.68303613050779</v>
      </c>
      <c r="Q23" s="176" t="s">
        <v>64</v>
      </c>
      <c r="R23" s="177" t="s">
        <v>789</v>
      </c>
      <c r="S23" s="178" t="s">
        <v>790</v>
      </c>
      <c r="T23" s="179" t="s">
        <v>791</v>
      </c>
      <c r="U23" s="180" t="s">
        <v>36</v>
      </c>
      <c r="V23" s="176" t="s">
        <v>792</v>
      </c>
      <c r="W23" s="177">
        <v>5</v>
      </c>
      <c r="X23" s="177">
        <v>5</v>
      </c>
      <c r="Y23" s="177" t="s">
        <v>24</v>
      </c>
    </row>
    <row r="24" spans="1:25" ht="18" customHeight="1" x14ac:dyDescent="0.2">
      <c r="A24" s="18">
        <v>22</v>
      </c>
      <c r="B24" s="168" t="s">
        <v>807</v>
      </c>
      <c r="C24" s="169" t="s">
        <v>685</v>
      </c>
      <c r="D24" s="170" t="s">
        <v>808</v>
      </c>
      <c r="F24" s="167" t="s">
        <v>526</v>
      </c>
      <c r="G24" s="74">
        <v>8</v>
      </c>
      <c r="H24" s="6" t="s">
        <v>34</v>
      </c>
      <c r="I24" s="21">
        <v>5</v>
      </c>
      <c r="J24" s="173">
        <f t="shared" si="0"/>
        <v>60.205999132796236</v>
      </c>
      <c r="K24" s="21">
        <v>7</v>
      </c>
      <c r="L24" s="173">
        <f t="shared" si="1"/>
        <v>27.899597348884335</v>
      </c>
      <c r="M24" s="21">
        <v>6</v>
      </c>
      <c r="N24" s="173">
        <f t="shared" si="2"/>
        <v>43.746936830414995</v>
      </c>
      <c r="O24" s="174">
        <f t="shared" si="3"/>
        <v>131.85253331209557</v>
      </c>
      <c r="Q24" s="167" t="s">
        <v>354</v>
      </c>
      <c r="R24" s="168" t="s">
        <v>793</v>
      </c>
      <c r="S24" s="169" t="s">
        <v>794</v>
      </c>
      <c r="T24" s="170" t="s">
        <v>795</v>
      </c>
      <c r="U24" s="171" t="s">
        <v>34</v>
      </c>
      <c r="V24" s="167" t="s">
        <v>526</v>
      </c>
      <c r="W24" s="168">
        <v>1</v>
      </c>
      <c r="X24" s="168">
        <v>3</v>
      </c>
      <c r="Y24" s="168">
        <v>2</v>
      </c>
    </row>
    <row r="25" spans="1:25" ht="18" customHeight="1" x14ac:dyDescent="0.2">
      <c r="A25" s="18">
        <v>23</v>
      </c>
      <c r="B25" s="168" t="s">
        <v>809</v>
      </c>
      <c r="C25" s="169" t="s">
        <v>810</v>
      </c>
      <c r="D25" s="170" t="s">
        <v>811</v>
      </c>
      <c r="F25" s="167" t="s">
        <v>674</v>
      </c>
      <c r="G25" s="74">
        <v>8</v>
      </c>
      <c r="H25" s="6" t="s">
        <v>34</v>
      </c>
      <c r="I25" s="21">
        <v>7</v>
      </c>
      <c r="J25" s="173">
        <f t="shared" si="0"/>
        <v>27.899597348884335</v>
      </c>
      <c r="K25" s="21">
        <v>6</v>
      </c>
      <c r="L25" s="173">
        <f t="shared" si="1"/>
        <v>43.746936830414995</v>
      </c>
      <c r="M25" s="21" t="s">
        <v>24</v>
      </c>
      <c r="N25" s="173">
        <f t="shared" si="2"/>
        <v>12.5</v>
      </c>
      <c r="O25" s="174">
        <f t="shared" si="3"/>
        <v>84.146534179299323</v>
      </c>
      <c r="Q25" s="167" t="s">
        <v>357</v>
      </c>
      <c r="R25" s="168" t="s">
        <v>796</v>
      </c>
      <c r="S25" s="169" t="s">
        <v>797</v>
      </c>
      <c r="T25" s="170" t="s">
        <v>798</v>
      </c>
      <c r="U25" s="171" t="s">
        <v>34</v>
      </c>
      <c r="V25" s="167" t="s">
        <v>674</v>
      </c>
      <c r="W25" s="168">
        <v>2</v>
      </c>
      <c r="X25" s="168">
        <v>4</v>
      </c>
      <c r="Y25" s="168">
        <v>1</v>
      </c>
    </row>
    <row r="26" spans="1:25" ht="18" customHeight="1" x14ac:dyDescent="0.2">
      <c r="A26" s="18">
        <v>24</v>
      </c>
      <c r="B26" s="168" t="s">
        <v>789</v>
      </c>
      <c r="C26" s="169" t="s">
        <v>790</v>
      </c>
      <c r="D26" s="170" t="s">
        <v>791</v>
      </c>
      <c r="F26" s="167" t="s">
        <v>64</v>
      </c>
      <c r="G26" s="74">
        <v>5</v>
      </c>
      <c r="H26" s="171" t="s">
        <v>36</v>
      </c>
      <c r="I26" s="21">
        <v>5</v>
      </c>
      <c r="J26" s="173">
        <f t="shared" si="0"/>
        <v>20</v>
      </c>
      <c r="K26" s="21">
        <v>5</v>
      </c>
      <c r="L26" s="173">
        <f t="shared" si="1"/>
        <v>20</v>
      </c>
      <c r="M26" s="21" t="s">
        <v>24</v>
      </c>
      <c r="N26" s="173">
        <f t="shared" si="2"/>
        <v>20</v>
      </c>
      <c r="O26" s="174">
        <f t="shared" si="3"/>
        <v>60</v>
      </c>
      <c r="Q26" s="167" t="s">
        <v>358</v>
      </c>
      <c r="R26" s="168" t="s">
        <v>799</v>
      </c>
      <c r="S26" s="169" t="s">
        <v>800</v>
      </c>
      <c r="T26" s="170" t="s">
        <v>801</v>
      </c>
      <c r="U26" s="171" t="s">
        <v>34</v>
      </c>
      <c r="V26" s="167" t="s">
        <v>674</v>
      </c>
      <c r="W26" s="168">
        <v>3</v>
      </c>
      <c r="X26" s="168">
        <v>1</v>
      </c>
      <c r="Y26" s="168">
        <v>3</v>
      </c>
    </row>
    <row r="27" spans="1:25" ht="18" customHeight="1" x14ac:dyDescent="0.2">
      <c r="A27" s="18">
        <v>25</v>
      </c>
      <c r="B27" s="168" t="s">
        <v>754</v>
      </c>
      <c r="C27" s="169" t="s">
        <v>755</v>
      </c>
      <c r="D27" s="170" t="s">
        <v>756</v>
      </c>
      <c r="F27" s="167" t="s">
        <v>63</v>
      </c>
      <c r="G27" s="74">
        <v>10</v>
      </c>
      <c r="H27" s="6" t="s">
        <v>56</v>
      </c>
      <c r="I27" s="21">
        <v>9</v>
      </c>
      <c r="J27" s="173">
        <f t="shared" si="0"/>
        <v>22.287874528033758</v>
      </c>
      <c r="K27" s="21">
        <v>9</v>
      </c>
      <c r="L27" s="173">
        <f t="shared" si="1"/>
        <v>22.287874528033758</v>
      </c>
      <c r="M27" s="21" t="s">
        <v>24</v>
      </c>
      <c r="N27" s="173">
        <f t="shared" si="2"/>
        <v>10</v>
      </c>
      <c r="O27" s="174">
        <f t="shared" si="3"/>
        <v>54.575749056067515</v>
      </c>
      <c r="Q27" s="167" t="s">
        <v>62</v>
      </c>
      <c r="R27" s="168" t="s">
        <v>802</v>
      </c>
      <c r="S27" s="169" t="s">
        <v>803</v>
      </c>
      <c r="T27" s="170" t="s">
        <v>804</v>
      </c>
      <c r="U27" s="171" t="s">
        <v>34</v>
      </c>
      <c r="V27" s="167" t="s">
        <v>356</v>
      </c>
      <c r="W27" s="168">
        <v>4</v>
      </c>
      <c r="X27" s="168">
        <v>2</v>
      </c>
      <c r="Y27" s="168">
        <v>4</v>
      </c>
    </row>
    <row r="28" spans="1:25" ht="18" customHeight="1" x14ac:dyDescent="0.2">
      <c r="A28" s="18">
        <v>26</v>
      </c>
      <c r="B28" s="168" t="s">
        <v>758</v>
      </c>
      <c r="C28" s="169" t="s">
        <v>676</v>
      </c>
      <c r="D28" s="170" t="s">
        <v>759</v>
      </c>
      <c r="F28" s="167" t="s">
        <v>356</v>
      </c>
      <c r="G28" s="74">
        <v>10</v>
      </c>
      <c r="H28" s="6" t="s">
        <v>56</v>
      </c>
      <c r="I28" s="21" t="s">
        <v>24</v>
      </c>
      <c r="J28" s="173">
        <f t="shared" si="0"/>
        <v>10</v>
      </c>
      <c r="K28" s="21" t="s">
        <v>25</v>
      </c>
      <c r="L28" s="173">
        <f t="shared" si="1"/>
        <v>0</v>
      </c>
      <c r="M28" s="21">
        <v>8</v>
      </c>
      <c r="N28" s="173">
        <f t="shared" si="2"/>
        <v>34.845500650402819</v>
      </c>
      <c r="O28" s="174">
        <f t="shared" si="3"/>
        <v>44.845500650402819</v>
      </c>
      <c r="Q28" s="167" t="s">
        <v>64</v>
      </c>
      <c r="R28" s="168" t="s">
        <v>805</v>
      </c>
      <c r="S28" s="169" t="s">
        <v>671</v>
      </c>
      <c r="T28" s="170" t="s">
        <v>806</v>
      </c>
      <c r="U28" s="171" t="s">
        <v>34</v>
      </c>
      <c r="V28" s="167" t="s">
        <v>792</v>
      </c>
      <c r="W28" s="168">
        <v>6</v>
      </c>
      <c r="X28" s="168">
        <v>5</v>
      </c>
      <c r="Y28" s="168">
        <v>5</v>
      </c>
    </row>
    <row r="29" spans="1:25" ht="18" customHeight="1" x14ac:dyDescent="0.2">
      <c r="A29" s="18">
        <v>27</v>
      </c>
      <c r="B29" s="168" t="s">
        <v>813</v>
      </c>
      <c r="C29" s="169" t="s">
        <v>814</v>
      </c>
      <c r="D29" s="170" t="s">
        <v>815</v>
      </c>
      <c r="F29" s="167" t="s">
        <v>749</v>
      </c>
      <c r="G29" s="74">
        <v>8</v>
      </c>
      <c r="H29" s="6" t="s">
        <v>34</v>
      </c>
      <c r="I29" s="21">
        <v>8</v>
      </c>
      <c r="J29" s="173">
        <f t="shared" si="0"/>
        <v>12.5</v>
      </c>
      <c r="K29" s="21">
        <v>8</v>
      </c>
      <c r="L29" s="173">
        <f t="shared" si="1"/>
        <v>12.5</v>
      </c>
      <c r="M29" s="21" t="s">
        <v>24</v>
      </c>
      <c r="N29" s="173">
        <f t="shared" si="2"/>
        <v>12.5</v>
      </c>
      <c r="O29" s="174">
        <f t="shared" si="3"/>
        <v>37.5</v>
      </c>
      <c r="Q29" s="167" t="s">
        <v>526</v>
      </c>
      <c r="R29" s="168" t="s">
        <v>807</v>
      </c>
      <c r="S29" s="169" t="s">
        <v>685</v>
      </c>
      <c r="T29" s="170" t="s">
        <v>808</v>
      </c>
      <c r="U29" s="171" t="s">
        <v>34</v>
      </c>
      <c r="V29" s="167" t="s">
        <v>720</v>
      </c>
      <c r="W29" s="168">
        <v>5</v>
      </c>
      <c r="X29" s="168">
        <v>7</v>
      </c>
      <c r="Y29" s="168">
        <v>6</v>
      </c>
    </row>
    <row r="30" spans="1:25" ht="18" customHeight="1" x14ac:dyDescent="0.2">
      <c r="A30" s="18">
        <v>28</v>
      </c>
      <c r="B30" s="168" t="s">
        <v>774</v>
      </c>
      <c r="C30" s="169" t="s">
        <v>775</v>
      </c>
      <c r="D30" s="170" t="s">
        <v>776</v>
      </c>
      <c r="F30" s="167">
        <v>6</v>
      </c>
      <c r="G30" s="74">
        <v>6</v>
      </c>
      <c r="H30" s="6" t="s">
        <v>57</v>
      </c>
      <c r="I30" s="21" t="s">
        <v>24</v>
      </c>
      <c r="J30" s="173">
        <f t="shared" si="0"/>
        <v>16.666666666666664</v>
      </c>
      <c r="K30" s="21" t="s">
        <v>25</v>
      </c>
      <c r="L30" s="173">
        <f t="shared" si="1"/>
        <v>0</v>
      </c>
      <c r="M30" s="21" t="s">
        <v>25</v>
      </c>
      <c r="N30" s="173">
        <f t="shared" si="2"/>
        <v>0</v>
      </c>
      <c r="O30" s="174">
        <f t="shared" si="3"/>
        <v>16.666666666666664</v>
      </c>
      <c r="Q30" s="167" t="s">
        <v>674</v>
      </c>
      <c r="R30" s="168" t="s">
        <v>809</v>
      </c>
      <c r="S30" s="169" t="s">
        <v>810</v>
      </c>
      <c r="T30" s="170" t="s">
        <v>811</v>
      </c>
      <c r="U30" s="171" t="s">
        <v>34</v>
      </c>
      <c r="V30" s="167" t="s">
        <v>812</v>
      </c>
      <c r="W30" s="168">
        <v>7</v>
      </c>
      <c r="X30" s="168">
        <v>6</v>
      </c>
      <c r="Y30" s="168" t="s">
        <v>24</v>
      </c>
    </row>
    <row r="31" spans="1:25" ht="18" customHeight="1" x14ac:dyDescent="0.2">
      <c r="A31" s="18">
        <v>29</v>
      </c>
      <c r="B31" s="168" t="s">
        <v>771</v>
      </c>
      <c r="C31" s="169" t="s">
        <v>772</v>
      </c>
      <c r="D31" s="170" t="s">
        <v>773</v>
      </c>
      <c r="F31" s="167" t="s">
        <v>64</v>
      </c>
      <c r="G31" s="74">
        <v>6</v>
      </c>
      <c r="H31" s="6" t="s">
        <v>57</v>
      </c>
      <c r="I31" s="21" t="s">
        <v>482</v>
      </c>
      <c r="J31" s="173">
        <f t="shared" si="0"/>
        <v>16.666666666666664</v>
      </c>
      <c r="K31" s="21" t="s">
        <v>25</v>
      </c>
      <c r="L31" s="173">
        <f t="shared" si="1"/>
        <v>0</v>
      </c>
      <c r="M31" s="21" t="s">
        <v>25</v>
      </c>
      <c r="N31" s="173">
        <f t="shared" si="2"/>
        <v>0</v>
      </c>
      <c r="O31" s="174">
        <f t="shared" si="3"/>
        <v>16.666666666666664</v>
      </c>
      <c r="Q31" s="167" t="s">
        <v>749</v>
      </c>
      <c r="R31" s="168" t="s">
        <v>813</v>
      </c>
      <c r="S31" s="169" t="s">
        <v>814</v>
      </c>
      <c r="T31" s="170" t="s">
        <v>815</v>
      </c>
      <c r="U31" s="171" t="s">
        <v>34</v>
      </c>
      <c r="V31" s="167" t="s">
        <v>816</v>
      </c>
      <c r="W31" s="168">
        <v>8</v>
      </c>
      <c r="X31" s="168">
        <v>8</v>
      </c>
      <c r="Y31" s="168" t="s">
        <v>24</v>
      </c>
    </row>
    <row r="32" spans="1:25" ht="15.75" customHeight="1" x14ac:dyDescent="0.2">
      <c r="J32" s="84"/>
      <c r="L32" s="23"/>
      <c r="N32" s="84"/>
      <c r="R32" s="84"/>
      <c r="T32" s="17"/>
      <c r="U32" s="17"/>
      <c r="V32" s="17"/>
      <c r="W32" s="17"/>
      <c r="X32" s="17"/>
      <c r="Y32" s="17"/>
    </row>
    <row r="33" spans="10:25" ht="15.75" customHeight="1" x14ac:dyDescent="0.2">
      <c r="J33" s="84"/>
      <c r="L33" s="23"/>
      <c r="N33" s="84"/>
      <c r="R33" s="84"/>
      <c r="T33" s="17"/>
      <c r="U33" s="17"/>
      <c r="V33" s="17"/>
      <c r="W33" s="17"/>
      <c r="X33" s="17"/>
      <c r="Y33" s="17"/>
    </row>
    <row r="34" spans="10:25" ht="15.75" customHeight="1" x14ac:dyDescent="0.2">
      <c r="J34" s="84"/>
      <c r="L34" s="23"/>
      <c r="N34" s="84"/>
      <c r="R34" s="84"/>
      <c r="T34" s="17"/>
      <c r="U34" s="17"/>
      <c r="V34" s="17"/>
      <c r="W34" s="17"/>
      <c r="X34" s="17"/>
      <c r="Y34" s="17"/>
    </row>
    <row r="35" spans="10:25" ht="15.75" customHeight="1" x14ac:dyDescent="0.2">
      <c r="J35" s="23"/>
      <c r="L35" s="23"/>
      <c r="M35" s="84"/>
      <c r="N35" s="84"/>
      <c r="O35" s="84"/>
      <c r="Q35" s="17"/>
      <c r="R35" s="17"/>
      <c r="S35" s="17"/>
      <c r="T35" s="17"/>
      <c r="U35" s="17"/>
      <c r="V35" s="17"/>
      <c r="W35" s="17"/>
      <c r="X35" s="17"/>
      <c r="Y35" s="17"/>
    </row>
    <row r="36" spans="10:25" ht="15.75" customHeight="1" x14ac:dyDescent="0.2">
      <c r="J36" s="23"/>
      <c r="L36" s="23"/>
      <c r="M36" s="84"/>
      <c r="N36" s="84"/>
      <c r="O36" s="84"/>
      <c r="Q36" s="17"/>
      <c r="R36" s="17"/>
      <c r="S36" s="17"/>
      <c r="T36" s="17"/>
      <c r="U36" s="17"/>
      <c r="V36" s="17"/>
      <c r="W36" s="17"/>
      <c r="X36" s="17"/>
      <c r="Y36" s="17"/>
    </row>
    <row r="37" spans="10:25" ht="15.75" customHeight="1" x14ac:dyDescent="0.2">
      <c r="J37" s="23"/>
      <c r="L37" s="23"/>
      <c r="M37" s="84"/>
      <c r="N37" s="84"/>
      <c r="O37" s="84"/>
      <c r="Q37" s="17"/>
      <c r="R37" s="17"/>
      <c r="S37" s="17"/>
      <c r="T37" s="17"/>
      <c r="U37" s="17"/>
      <c r="V37" s="17"/>
      <c r="W37" s="17"/>
      <c r="X37" s="17"/>
      <c r="Y37" s="17"/>
    </row>
    <row r="38" spans="10:25" ht="15.75" customHeight="1" x14ac:dyDescent="0.2">
      <c r="J38" s="23"/>
      <c r="L38" s="23"/>
      <c r="M38" s="84"/>
      <c r="N38" s="84"/>
      <c r="O38" s="84"/>
      <c r="Q38" s="17"/>
      <c r="R38" s="17"/>
      <c r="S38" s="17"/>
      <c r="T38" s="17"/>
      <c r="U38" s="17"/>
      <c r="V38" s="17"/>
      <c r="W38" s="17"/>
      <c r="X38" s="17"/>
      <c r="Y38" s="17"/>
    </row>
    <row r="39" spans="10:25" ht="15.75" customHeight="1" x14ac:dyDescent="0.2">
      <c r="J39" s="23"/>
      <c r="L39" s="23"/>
      <c r="M39" s="84"/>
      <c r="N39" s="84"/>
      <c r="O39" s="84"/>
      <c r="Q39" s="17"/>
      <c r="R39" s="17"/>
      <c r="S39" s="17"/>
      <c r="T39" s="17"/>
      <c r="U39" s="17"/>
      <c r="V39" s="17"/>
      <c r="W39" s="17"/>
      <c r="X39" s="17"/>
      <c r="Y39" s="17"/>
    </row>
    <row r="40" spans="10:25" ht="15.75" customHeight="1" x14ac:dyDescent="0.2">
      <c r="J40" s="23"/>
      <c r="L40" s="23"/>
      <c r="M40" s="84"/>
      <c r="N40" s="84"/>
      <c r="O40" s="84"/>
      <c r="Q40" s="17"/>
      <c r="R40" s="17"/>
      <c r="S40" s="17"/>
      <c r="T40" s="17"/>
      <c r="U40" s="17"/>
      <c r="V40" s="17"/>
      <c r="W40" s="17"/>
      <c r="X40" s="17"/>
      <c r="Y40" s="17"/>
    </row>
    <row r="41" spans="10:25" ht="15.75" customHeight="1" x14ac:dyDescent="0.2">
      <c r="J41" s="23"/>
      <c r="L41" s="23"/>
      <c r="M41" s="84"/>
      <c r="N41" s="84"/>
      <c r="O41" s="84"/>
      <c r="Q41" s="17"/>
      <c r="R41" s="17"/>
      <c r="S41" s="17"/>
      <c r="T41" s="17"/>
      <c r="U41" s="17"/>
      <c r="V41" s="17"/>
      <c r="W41" s="17"/>
      <c r="X41" s="17"/>
      <c r="Y41" s="17"/>
    </row>
    <row r="42" spans="10:25" ht="15.75" customHeight="1" x14ac:dyDescent="0.2">
      <c r="J42" s="23"/>
      <c r="L42" s="23"/>
      <c r="M42" s="84"/>
      <c r="N42" s="84"/>
      <c r="O42" s="84"/>
      <c r="Q42" s="17"/>
      <c r="R42" s="17"/>
      <c r="S42" s="17"/>
      <c r="T42" s="17"/>
      <c r="U42" s="17"/>
      <c r="V42" s="17"/>
      <c r="W42" s="17"/>
      <c r="X42" s="17"/>
      <c r="Y42" s="17"/>
    </row>
    <row r="43" spans="10:25" ht="15.75" customHeight="1" x14ac:dyDescent="0.2">
      <c r="J43" s="23"/>
      <c r="L43" s="23"/>
      <c r="M43" s="84"/>
      <c r="N43" s="84"/>
      <c r="O43" s="84"/>
      <c r="Q43" s="17"/>
      <c r="R43" s="17"/>
      <c r="S43" s="17"/>
      <c r="T43" s="17"/>
      <c r="U43" s="17"/>
      <c r="V43" s="17"/>
      <c r="W43" s="17"/>
      <c r="X43" s="17"/>
      <c r="Y43" s="17"/>
    </row>
    <row r="44" spans="10:25" ht="15.75" customHeight="1" x14ac:dyDescent="0.2">
      <c r="J44" s="23"/>
      <c r="L44" s="23"/>
      <c r="M44" s="84"/>
      <c r="N44" s="84"/>
      <c r="O44" s="84"/>
      <c r="Q44" s="17"/>
      <c r="R44" s="17"/>
      <c r="S44" s="17"/>
      <c r="T44" s="17"/>
      <c r="U44" s="17"/>
      <c r="V44" s="17"/>
      <c r="W44" s="17"/>
      <c r="X44" s="17"/>
      <c r="Y44" s="17"/>
    </row>
    <row r="45" spans="10:25" ht="15.75" customHeight="1" x14ac:dyDescent="0.2">
      <c r="J45" s="23"/>
      <c r="L45" s="23"/>
      <c r="M45" s="84"/>
      <c r="N45" s="84"/>
      <c r="O45" s="84"/>
      <c r="Q45" s="17"/>
      <c r="R45" s="17"/>
      <c r="S45" s="17"/>
      <c r="T45" s="17"/>
      <c r="U45" s="17"/>
      <c r="V45" s="17"/>
      <c r="W45" s="17"/>
      <c r="X45" s="17"/>
      <c r="Y45" s="17"/>
    </row>
    <row r="46" spans="10:25" ht="15.75" customHeight="1" x14ac:dyDescent="0.2">
      <c r="J46" s="23"/>
      <c r="L46" s="23"/>
      <c r="M46" s="84"/>
      <c r="N46" s="84"/>
      <c r="O46" s="84"/>
      <c r="Q46" s="17"/>
      <c r="R46" s="17"/>
      <c r="S46" s="17"/>
      <c r="T46" s="17"/>
      <c r="U46" s="17"/>
      <c r="V46" s="17"/>
      <c r="W46" s="17"/>
      <c r="X46" s="17"/>
      <c r="Y46" s="17"/>
    </row>
    <row r="47" spans="10:25" ht="15.75" customHeight="1" x14ac:dyDescent="0.2">
      <c r="J47" s="23"/>
      <c r="L47" s="23"/>
      <c r="M47" s="84"/>
      <c r="N47" s="84"/>
      <c r="O47" s="84"/>
      <c r="Q47" s="17"/>
      <c r="R47" s="17"/>
      <c r="S47" s="17"/>
      <c r="T47" s="17"/>
      <c r="U47" s="17"/>
      <c r="V47" s="17"/>
      <c r="W47" s="17"/>
      <c r="X47" s="17"/>
      <c r="Y47" s="17"/>
    </row>
    <row r="48" spans="10:25" ht="15.75" customHeight="1" x14ac:dyDescent="0.2">
      <c r="J48" s="23"/>
      <c r="L48" s="23"/>
      <c r="M48" s="84"/>
      <c r="N48" s="84"/>
      <c r="O48" s="84"/>
      <c r="Q48" s="17"/>
      <c r="R48" s="17"/>
      <c r="S48" s="17"/>
      <c r="T48" s="17"/>
      <c r="U48" s="17"/>
      <c r="V48" s="17"/>
      <c r="W48" s="17"/>
      <c r="X48" s="17"/>
      <c r="Y48" s="17"/>
    </row>
    <row r="49" spans="10:25" ht="15.75" customHeight="1" x14ac:dyDescent="0.2">
      <c r="J49" s="23"/>
      <c r="L49" s="23"/>
      <c r="M49" s="84"/>
      <c r="N49" s="84"/>
      <c r="O49" s="84"/>
      <c r="Q49" s="17"/>
      <c r="R49" s="17"/>
      <c r="S49" s="17"/>
      <c r="T49" s="17"/>
      <c r="U49" s="17"/>
      <c r="V49" s="17"/>
      <c r="W49" s="17"/>
      <c r="X49" s="17"/>
      <c r="Y49" s="17"/>
    </row>
    <row r="50" spans="10:25" ht="15.75" customHeight="1" x14ac:dyDescent="0.2">
      <c r="J50" s="23"/>
      <c r="L50" s="23"/>
      <c r="M50" s="84"/>
      <c r="N50" s="84"/>
      <c r="O50" s="84"/>
      <c r="Q50" s="17"/>
      <c r="R50" s="17"/>
      <c r="S50" s="17"/>
      <c r="T50" s="17"/>
      <c r="U50" s="17"/>
      <c r="V50" s="17"/>
      <c r="W50" s="17"/>
      <c r="X50" s="17"/>
      <c r="Y50" s="17"/>
    </row>
    <row r="51" spans="10:25" ht="15.75" customHeight="1" x14ac:dyDescent="0.2">
      <c r="J51" s="23"/>
      <c r="L51" s="23"/>
      <c r="M51" s="84"/>
      <c r="N51" s="84"/>
      <c r="O51" s="84"/>
      <c r="Q51" s="17"/>
      <c r="R51" s="17"/>
      <c r="S51" s="17"/>
      <c r="T51" s="17"/>
      <c r="U51" s="17"/>
      <c r="V51" s="17"/>
      <c r="W51" s="17"/>
      <c r="X51" s="17"/>
      <c r="Y51" s="17"/>
    </row>
    <row r="52" spans="10:25" x14ac:dyDescent="0.2">
      <c r="J52" s="23"/>
      <c r="L52" s="23"/>
      <c r="M52" s="84"/>
      <c r="N52" s="84"/>
      <c r="O52" s="111"/>
      <c r="R52" s="84"/>
      <c r="W52" s="17"/>
      <c r="X52" s="17"/>
      <c r="Y52" s="17"/>
    </row>
    <row r="53" spans="10:25" x14ac:dyDescent="0.2">
      <c r="J53" s="23"/>
      <c r="L53" s="23"/>
      <c r="M53" s="84"/>
      <c r="N53" s="84"/>
      <c r="O53" s="111"/>
      <c r="R53" s="84"/>
      <c r="W53" s="17"/>
      <c r="X53" s="17"/>
      <c r="Y53" s="17"/>
    </row>
    <row r="54" spans="10:25" x14ac:dyDescent="0.2">
      <c r="J54" s="23"/>
      <c r="L54" s="23"/>
      <c r="M54" s="84"/>
      <c r="N54" s="84"/>
      <c r="O54" s="111"/>
      <c r="R54" s="84"/>
      <c r="W54" s="17"/>
      <c r="X54" s="17"/>
      <c r="Y54" s="17"/>
    </row>
    <row r="55" spans="10:25" x14ac:dyDescent="0.2">
      <c r="J55" s="23"/>
      <c r="L55" s="23"/>
      <c r="M55" s="84"/>
      <c r="N55" s="84"/>
      <c r="O55" s="111"/>
      <c r="R55" s="84"/>
      <c r="W55" s="17"/>
      <c r="X55" s="17"/>
      <c r="Y55" s="17"/>
    </row>
    <row r="56" spans="10:25" x14ac:dyDescent="0.2">
      <c r="J56" s="23"/>
      <c r="L56" s="23"/>
      <c r="M56" s="84"/>
      <c r="N56" s="84"/>
      <c r="O56" s="111"/>
      <c r="R56" s="84"/>
      <c r="W56" s="17"/>
      <c r="X56" s="17"/>
      <c r="Y56" s="17"/>
    </row>
    <row r="57" spans="10:25" x14ac:dyDescent="0.2">
      <c r="J57" s="23"/>
      <c r="L57" s="23"/>
      <c r="M57" s="84"/>
      <c r="N57" s="84"/>
      <c r="O57" s="111"/>
      <c r="R57" s="84"/>
      <c r="W57" s="17"/>
      <c r="X57" s="17"/>
      <c r="Y57" s="17"/>
    </row>
    <row r="58" spans="10:25" x14ac:dyDescent="0.2">
      <c r="J58" s="23"/>
      <c r="L58" s="23"/>
      <c r="M58" s="84"/>
      <c r="N58" s="84"/>
      <c r="O58" s="111"/>
      <c r="R58" s="84"/>
      <c r="W58" s="17"/>
      <c r="X58" s="17"/>
      <c r="Y58" s="17"/>
    </row>
    <row r="59" spans="10:25" x14ac:dyDescent="0.2">
      <c r="J59" s="23"/>
      <c r="L59" s="23"/>
      <c r="M59" s="84"/>
      <c r="N59" s="84"/>
      <c r="O59" s="111"/>
      <c r="R59" s="84"/>
      <c r="W59" s="17"/>
      <c r="X59" s="17"/>
      <c r="Y59" s="17"/>
    </row>
    <row r="60" spans="10:25" x14ac:dyDescent="0.2">
      <c r="J60" s="23"/>
      <c r="L60" s="23"/>
      <c r="M60" s="84"/>
      <c r="N60" s="84"/>
      <c r="O60" s="111"/>
      <c r="R60" s="84"/>
      <c r="W60" s="17"/>
      <c r="X60" s="17"/>
      <c r="Y60" s="17"/>
    </row>
    <row r="61" spans="10:25" x14ac:dyDescent="0.2">
      <c r="J61" s="23"/>
      <c r="L61" s="23"/>
      <c r="M61" s="84"/>
      <c r="N61" s="84"/>
      <c r="O61" s="111"/>
      <c r="R61" s="84"/>
      <c r="W61" s="17"/>
      <c r="X61" s="17"/>
      <c r="Y61" s="17"/>
    </row>
    <row r="62" spans="10:25" x14ac:dyDescent="0.2">
      <c r="J62" s="23"/>
      <c r="L62" s="23"/>
      <c r="M62" s="84"/>
      <c r="N62" s="84"/>
      <c r="O62" s="111"/>
      <c r="R62" s="84"/>
      <c r="W62" s="17"/>
      <c r="X62" s="17"/>
      <c r="Y62" s="17"/>
    </row>
    <row r="63" spans="10:25" x14ac:dyDescent="0.2">
      <c r="J63" s="23"/>
      <c r="L63" s="23"/>
      <c r="M63" s="84"/>
      <c r="N63" s="84"/>
      <c r="O63" s="111"/>
      <c r="R63" s="84"/>
      <c r="W63" s="17"/>
      <c r="X63" s="17"/>
      <c r="Y63" s="17"/>
    </row>
    <row r="64" spans="10:25" x14ac:dyDescent="0.2">
      <c r="J64" s="23"/>
      <c r="L64" s="23"/>
    </row>
  </sheetData>
  <sortState xmlns:xlrd2="http://schemas.microsoft.com/office/spreadsheetml/2017/richdata2" ref="B3:O31">
    <sortCondition descending="1" ref="O3:O31"/>
  </sortState>
  <mergeCells count="3">
    <mergeCell ref="I2:J2"/>
    <mergeCell ref="K2:L2"/>
    <mergeCell ref="M2:N2"/>
  </mergeCells>
  <phoneticPr fontId="5" type="noConversion"/>
  <hyperlinks>
    <hyperlink ref="R1" r:id="rId1" xr:uid="{EB1C949F-10F0-4B65-AFAD-6FCEE8DCD6C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90"/>
  <sheetViews>
    <sheetView topLeftCell="A14" zoomScale="80" zoomScaleNormal="80" workbookViewId="0">
      <selection activeCell="B1" sqref="B1"/>
    </sheetView>
  </sheetViews>
  <sheetFormatPr baseColWidth="10" defaultColWidth="11.5703125" defaultRowHeight="12.75" x14ac:dyDescent="0.2"/>
  <cols>
    <col min="1" max="1" width="5.5703125" style="41" customWidth="1"/>
    <col min="2" max="2" width="12.85546875" style="41" customWidth="1"/>
    <col min="3" max="3" width="29.140625" bestFit="1" customWidth="1"/>
    <col min="4" max="4" width="32.140625" style="29" bestFit="1" customWidth="1"/>
    <col min="5" max="5" width="0.85546875" customWidth="1"/>
    <col min="6" max="6" width="8.140625" style="1" customWidth="1"/>
    <col min="7" max="7" width="7.42578125" style="25" customWidth="1"/>
    <col min="8" max="8" width="5.140625" style="17" bestFit="1" customWidth="1"/>
    <col min="9" max="9" width="6.140625" style="22" customWidth="1"/>
    <col min="10" max="10" width="5.5703125" style="24" customWidth="1"/>
    <col min="11" max="11" width="6.42578125" style="23" bestFit="1" customWidth="1"/>
    <col min="12" max="12" width="5.5703125" style="25" customWidth="1"/>
    <col min="13" max="13" width="6.5703125" style="23" bestFit="1" customWidth="1"/>
    <col min="14" max="14" width="5.5703125" style="25" customWidth="1"/>
    <col min="15" max="15" width="6.5703125" style="23" bestFit="1" customWidth="1"/>
    <col min="16" max="16" width="5.5703125" style="25" customWidth="1"/>
    <col min="17" max="17" width="11.5703125" style="23" customWidth="1"/>
    <col min="18" max="18" width="9.42578125" customWidth="1"/>
    <col min="19" max="19" width="8.42578125" style="229" customWidth="1"/>
    <col min="20" max="20" width="1.7109375" customWidth="1"/>
    <col min="21" max="21" width="10" style="52" customWidth="1"/>
    <col min="22" max="22" width="17.42578125" style="52" bestFit="1" customWidth="1"/>
    <col min="23" max="23" width="29.140625" style="40" bestFit="1" customWidth="1"/>
    <col min="24" max="24" width="33.28515625" bestFit="1" customWidth="1"/>
    <col min="25" max="25" width="7.7109375" style="52" bestFit="1" customWidth="1"/>
    <col min="26" max="26" width="4.85546875" style="41" customWidth="1"/>
    <col min="27" max="27" width="22.42578125" style="52" hidden="1" customWidth="1"/>
    <col min="28" max="29" width="6.5703125" style="52" bestFit="1" customWidth="1"/>
    <col min="30" max="31" width="6" style="52" bestFit="1" customWidth="1"/>
    <col min="45" max="45" width="3.28515625" customWidth="1"/>
    <col min="59" max="59" width="3.85546875" customWidth="1"/>
  </cols>
  <sheetData>
    <row r="1" spans="1:31" s="17" customFormat="1" ht="21" customHeight="1" x14ac:dyDescent="0.2">
      <c r="A1" s="1"/>
      <c r="B1" s="103" t="s">
        <v>1004</v>
      </c>
      <c r="D1" s="84"/>
      <c r="F1" s="1"/>
      <c r="G1" s="25"/>
      <c r="I1" s="22"/>
      <c r="J1" s="24"/>
      <c r="K1" s="23"/>
      <c r="L1" s="25"/>
      <c r="M1" s="23"/>
      <c r="N1" s="25"/>
      <c r="O1" s="23"/>
      <c r="P1" s="25"/>
      <c r="Q1" s="23"/>
      <c r="S1" s="111"/>
      <c r="U1" s="25"/>
      <c r="V1" s="193" t="s">
        <v>5</v>
      </c>
      <c r="W1" s="127"/>
      <c r="Y1" s="25"/>
      <c r="Z1" s="1"/>
      <c r="AA1" s="25"/>
      <c r="AB1" s="25"/>
      <c r="AC1" s="25"/>
      <c r="AD1" s="25"/>
      <c r="AE1" s="25"/>
    </row>
    <row r="2" spans="1:31" s="17" customFormat="1" ht="39" customHeight="1" x14ac:dyDescent="0.2">
      <c r="A2" s="18" t="s">
        <v>19</v>
      </c>
      <c r="B2" s="18" t="s">
        <v>20</v>
      </c>
      <c r="C2" s="18" t="s">
        <v>21</v>
      </c>
      <c r="D2" s="55" t="s">
        <v>30</v>
      </c>
      <c r="F2" s="18" t="s">
        <v>28</v>
      </c>
      <c r="G2" s="18" t="s">
        <v>27</v>
      </c>
      <c r="H2" s="18" t="s">
        <v>23</v>
      </c>
      <c r="I2" s="346" t="s">
        <v>31</v>
      </c>
      <c r="J2" s="347"/>
      <c r="K2" s="346" t="s">
        <v>32</v>
      </c>
      <c r="L2" s="347"/>
      <c r="M2" s="346" t="s">
        <v>33</v>
      </c>
      <c r="N2" s="347"/>
      <c r="O2" s="344" t="s">
        <v>14</v>
      </c>
      <c r="P2" s="347"/>
      <c r="Q2" s="18" t="s">
        <v>29</v>
      </c>
      <c r="S2" s="130" t="s">
        <v>281</v>
      </c>
      <c r="U2" s="130" t="s">
        <v>10</v>
      </c>
      <c r="V2" s="130" t="s">
        <v>20</v>
      </c>
      <c r="W2" s="130" t="s">
        <v>21</v>
      </c>
      <c r="X2" s="131" t="s">
        <v>22</v>
      </c>
      <c r="Y2" s="130" t="s">
        <v>9</v>
      </c>
      <c r="Z2" s="130" t="s">
        <v>116</v>
      </c>
      <c r="AA2" s="132"/>
      <c r="AB2" s="130" t="s">
        <v>11</v>
      </c>
      <c r="AC2" s="130" t="s">
        <v>12</v>
      </c>
      <c r="AD2" s="130" t="s">
        <v>13</v>
      </c>
      <c r="AE2" s="130" t="s">
        <v>77</v>
      </c>
    </row>
    <row r="3" spans="1:31" x14ac:dyDescent="0.2">
      <c r="A3" s="18">
        <v>1</v>
      </c>
      <c r="B3" s="64" t="s">
        <v>728</v>
      </c>
      <c r="C3" s="63" t="s">
        <v>729</v>
      </c>
      <c r="D3" s="135" t="s">
        <v>817</v>
      </c>
      <c r="F3" s="61" t="s">
        <v>354</v>
      </c>
      <c r="G3" s="20">
        <v>9</v>
      </c>
      <c r="H3" s="28" t="s">
        <v>56</v>
      </c>
      <c r="I3" s="192">
        <v>1</v>
      </c>
      <c r="J3" s="173">
        <f t="shared" ref="J3:J34" si="0">IF(OR(I3="DSQ",I3="RAF",I3="DNC",I3="DPG"),0,IF(OR(I3="DNS",I3="DNF"),100*(($G3-$G3+1)/$G3)+50*(LOG($G3/$G3)),100*(($G3-I3+1)/$G3)+50*(LOG($G3/I3))))</f>
        <v>147.71212547196626</v>
      </c>
      <c r="K3" s="192">
        <v>1</v>
      </c>
      <c r="L3" s="173">
        <f t="shared" ref="L3:L34" si="1">IF(OR(K3="DSQ",K3="RAF",K3="DNC",K3="DPG"),0,IF(OR(K3="DNS",K3="DNF"),100*(($G3-$G3+1)/$G3)+50*(LOG($G3/$G3)),100*(($G3-K3+1)/$G3)+50*(LOG($G3/K3))))</f>
        <v>147.71212547196626</v>
      </c>
      <c r="M3" s="192">
        <v>1</v>
      </c>
      <c r="N3" s="173">
        <f t="shared" ref="N3:N34" si="2">IF(OR(M3="DSQ",M3="RAF",M3="DNC",M3="DPG"),0,IF(OR(M3="DNS",M3="DNF"),100*(($G3-$G3+1)/$G3)+50*(LOG($G3/$G3)),100*(($G3-M3+1)/$G3)+50*(LOG($G3/M3))))</f>
        <v>147.71212547196626</v>
      </c>
      <c r="O3" s="192">
        <v>1</v>
      </c>
      <c r="P3" s="173">
        <f t="shared" ref="P3:P34" si="3">IF(OR(O3="DSQ",O3="RAF",O3="DNC",O3="DPG"),0,IF(OR(O3="DNS",O3="DNF"),100*(($G3-$G3+1)/$G3)+50*(LOG($G3/$G3)),100*(($G3-O3+1)/$G3)+50*(LOG($G3/O3))))</f>
        <v>147.71212547196626</v>
      </c>
      <c r="Q3" s="174">
        <f t="shared" ref="Q3:Q34" si="4">J3+L3+N3+P3</f>
        <v>590.84850188786504</v>
      </c>
      <c r="S3" s="61" t="s">
        <v>349</v>
      </c>
      <c r="U3" s="182" t="s">
        <v>354</v>
      </c>
      <c r="V3" s="183" t="s">
        <v>732</v>
      </c>
      <c r="W3" s="184" t="s">
        <v>819</v>
      </c>
      <c r="X3" s="185" t="s">
        <v>820</v>
      </c>
      <c r="Y3" s="182" t="s">
        <v>349</v>
      </c>
      <c r="Z3" s="186" t="s">
        <v>62</v>
      </c>
      <c r="AA3" s="187" t="s">
        <v>821</v>
      </c>
      <c r="AB3" s="183">
        <v>1</v>
      </c>
      <c r="AC3" s="183">
        <v>2</v>
      </c>
      <c r="AD3" s="183">
        <v>2</v>
      </c>
      <c r="AE3" s="183">
        <v>1</v>
      </c>
    </row>
    <row r="4" spans="1:31" x14ac:dyDescent="0.2">
      <c r="A4" s="18">
        <v>2</v>
      </c>
      <c r="B4" s="64" t="s">
        <v>893</v>
      </c>
      <c r="C4" s="63" t="s">
        <v>894</v>
      </c>
      <c r="D4" s="62" t="s">
        <v>895</v>
      </c>
      <c r="F4" s="61" t="s">
        <v>354</v>
      </c>
      <c r="G4" s="20">
        <v>12</v>
      </c>
      <c r="H4" s="28" t="s">
        <v>34</v>
      </c>
      <c r="I4" s="192">
        <v>1</v>
      </c>
      <c r="J4" s="173">
        <f t="shared" si="0"/>
        <v>153.95906230238126</v>
      </c>
      <c r="K4" s="192">
        <v>1</v>
      </c>
      <c r="L4" s="173">
        <f t="shared" si="1"/>
        <v>153.95906230238126</v>
      </c>
      <c r="M4" s="192">
        <v>3</v>
      </c>
      <c r="N4" s="173">
        <f t="shared" si="2"/>
        <v>113.43633289973147</v>
      </c>
      <c r="O4" s="192">
        <v>1</v>
      </c>
      <c r="P4" s="173">
        <f t="shared" si="3"/>
        <v>153.95906230238126</v>
      </c>
      <c r="Q4" s="174">
        <f t="shared" si="4"/>
        <v>575.31351980687532</v>
      </c>
      <c r="S4" s="61" t="s">
        <v>35</v>
      </c>
      <c r="U4" s="182" t="s">
        <v>357</v>
      </c>
      <c r="V4" s="183" t="s">
        <v>822</v>
      </c>
      <c r="W4" s="188" t="s">
        <v>699</v>
      </c>
      <c r="X4" s="185" t="s">
        <v>700</v>
      </c>
      <c r="Y4" s="182" t="s">
        <v>349</v>
      </c>
      <c r="Z4" s="186" t="s">
        <v>62</v>
      </c>
      <c r="AA4" s="187" t="s">
        <v>823</v>
      </c>
      <c r="AB4" s="183">
        <v>2</v>
      </c>
      <c r="AC4" s="183">
        <v>1</v>
      </c>
      <c r="AD4" s="183">
        <v>1</v>
      </c>
      <c r="AE4" s="183" t="s">
        <v>24</v>
      </c>
    </row>
    <row r="5" spans="1:31" x14ac:dyDescent="0.2">
      <c r="A5" s="18">
        <v>3</v>
      </c>
      <c r="B5" s="64" t="s">
        <v>958</v>
      </c>
      <c r="C5" s="82" t="s">
        <v>959</v>
      </c>
      <c r="D5" s="62" t="s">
        <v>960</v>
      </c>
      <c r="F5" s="61" t="s">
        <v>354</v>
      </c>
      <c r="G5" s="20">
        <v>6</v>
      </c>
      <c r="H5" s="28" t="s">
        <v>57</v>
      </c>
      <c r="I5" s="192">
        <v>1</v>
      </c>
      <c r="J5" s="173">
        <f t="shared" si="0"/>
        <v>138.90756251918219</v>
      </c>
      <c r="K5" s="192">
        <v>1</v>
      </c>
      <c r="L5" s="173">
        <f t="shared" si="1"/>
        <v>138.90756251918219</v>
      </c>
      <c r="M5" s="192">
        <v>1</v>
      </c>
      <c r="N5" s="173">
        <f t="shared" si="2"/>
        <v>138.90756251918219</v>
      </c>
      <c r="O5" s="192">
        <v>1</v>
      </c>
      <c r="P5" s="173">
        <f t="shared" si="3"/>
        <v>138.90756251918219</v>
      </c>
      <c r="Q5" s="174">
        <f t="shared" si="4"/>
        <v>555.63025007672877</v>
      </c>
      <c r="S5" s="61" t="s">
        <v>349</v>
      </c>
      <c r="U5" s="182" t="s">
        <v>358</v>
      </c>
      <c r="V5" s="189" t="s">
        <v>824</v>
      </c>
      <c r="W5" s="190" t="s">
        <v>825</v>
      </c>
      <c r="X5" s="191" t="s">
        <v>826</v>
      </c>
      <c r="Y5" s="182" t="s">
        <v>349</v>
      </c>
      <c r="Z5" s="186" t="s">
        <v>827</v>
      </c>
      <c r="AA5" s="187" t="s">
        <v>828</v>
      </c>
      <c r="AB5" s="183">
        <v>3</v>
      </c>
      <c r="AC5" s="183" t="s">
        <v>25</v>
      </c>
      <c r="AD5" s="183" t="s">
        <v>24</v>
      </c>
      <c r="AE5" s="183" t="s">
        <v>25</v>
      </c>
    </row>
    <row r="6" spans="1:31" x14ac:dyDescent="0.2">
      <c r="A6" s="18">
        <v>4</v>
      </c>
      <c r="B6" s="64" t="s">
        <v>833</v>
      </c>
      <c r="C6" s="82" t="s">
        <v>834</v>
      </c>
      <c r="D6" s="62" t="s">
        <v>835</v>
      </c>
      <c r="F6" s="61" t="s">
        <v>354</v>
      </c>
      <c r="G6" s="20">
        <v>11</v>
      </c>
      <c r="H6" s="28" t="s">
        <v>60</v>
      </c>
      <c r="I6" s="192">
        <v>1</v>
      </c>
      <c r="J6" s="173">
        <f t="shared" si="0"/>
        <v>152.06963425791125</v>
      </c>
      <c r="K6" s="192">
        <v>5</v>
      </c>
      <c r="L6" s="173">
        <f t="shared" si="1"/>
        <v>80.75749767747395</v>
      </c>
      <c r="M6" s="192">
        <v>1</v>
      </c>
      <c r="N6" s="173">
        <f t="shared" si="2"/>
        <v>152.06963425791125</v>
      </c>
      <c r="O6" s="192">
        <v>1</v>
      </c>
      <c r="P6" s="173">
        <f t="shared" si="3"/>
        <v>152.06963425791125</v>
      </c>
      <c r="Q6" s="174">
        <f t="shared" si="4"/>
        <v>536.96640045120773</v>
      </c>
      <c r="S6" s="61" t="s">
        <v>349</v>
      </c>
      <c r="U6" s="182" t="s">
        <v>716</v>
      </c>
      <c r="V6" s="183" t="s">
        <v>829</v>
      </c>
      <c r="W6" s="188" t="s">
        <v>830</v>
      </c>
      <c r="X6" s="185" t="s">
        <v>831</v>
      </c>
      <c r="Y6" s="182" t="s">
        <v>349</v>
      </c>
      <c r="Z6" s="186" t="s">
        <v>683</v>
      </c>
      <c r="AA6" s="187" t="s">
        <v>832</v>
      </c>
      <c r="AB6" s="183" t="s">
        <v>25</v>
      </c>
      <c r="AC6" s="183" t="s">
        <v>25</v>
      </c>
      <c r="AD6" s="183" t="s">
        <v>25</v>
      </c>
      <c r="AE6" s="183" t="s">
        <v>25</v>
      </c>
    </row>
    <row r="7" spans="1:31" x14ac:dyDescent="0.2">
      <c r="A7" s="18">
        <v>5</v>
      </c>
      <c r="B7" s="64" t="s">
        <v>975</v>
      </c>
      <c r="C7" s="63" t="s">
        <v>976</v>
      </c>
      <c r="D7" s="62" t="s">
        <v>977</v>
      </c>
      <c r="F7" s="61" t="s">
        <v>354</v>
      </c>
      <c r="G7" s="20">
        <v>7</v>
      </c>
      <c r="H7" s="28" t="s">
        <v>293</v>
      </c>
      <c r="I7" s="192">
        <v>1</v>
      </c>
      <c r="J7" s="173">
        <f t="shared" si="0"/>
        <v>142.25490200071283</v>
      </c>
      <c r="K7" s="192">
        <v>1</v>
      </c>
      <c r="L7" s="173">
        <f t="shared" si="1"/>
        <v>142.25490200071283</v>
      </c>
      <c r="M7" s="192">
        <v>2</v>
      </c>
      <c r="N7" s="173">
        <f t="shared" si="2"/>
        <v>112.91768793179949</v>
      </c>
      <c r="O7" s="192">
        <v>3</v>
      </c>
      <c r="P7" s="173">
        <f t="shared" si="3"/>
        <v>89.827410693301147</v>
      </c>
      <c r="Q7" s="174">
        <f t="shared" si="4"/>
        <v>487.2549026265263</v>
      </c>
      <c r="S7" s="61" t="s">
        <v>349</v>
      </c>
      <c r="U7" s="61" t="s">
        <v>354</v>
      </c>
      <c r="V7" s="64" t="s">
        <v>833</v>
      </c>
      <c r="W7" s="129" t="s">
        <v>834</v>
      </c>
      <c r="X7" s="128" t="s">
        <v>835</v>
      </c>
      <c r="Y7" s="61" t="s">
        <v>60</v>
      </c>
      <c r="Z7" s="119" t="s">
        <v>358</v>
      </c>
      <c r="AA7" s="148" t="s">
        <v>836</v>
      </c>
      <c r="AB7" s="64">
        <v>1</v>
      </c>
      <c r="AC7" s="64">
        <v>5</v>
      </c>
      <c r="AD7" s="64">
        <v>1</v>
      </c>
      <c r="AE7" s="64">
        <v>1</v>
      </c>
    </row>
    <row r="8" spans="1:31" x14ac:dyDescent="0.2">
      <c r="A8" s="18">
        <v>6</v>
      </c>
      <c r="B8" s="64" t="s">
        <v>841</v>
      </c>
      <c r="C8" s="63" t="s">
        <v>842</v>
      </c>
      <c r="D8" s="62" t="s">
        <v>843</v>
      </c>
      <c r="F8" s="61" t="s">
        <v>358</v>
      </c>
      <c r="G8" s="20">
        <v>11</v>
      </c>
      <c r="H8" s="28" t="s">
        <v>60</v>
      </c>
      <c r="I8" s="192">
        <v>3</v>
      </c>
      <c r="J8" s="173">
        <f t="shared" si="0"/>
        <v>110.03175334010996</v>
      </c>
      <c r="K8" s="192">
        <v>2</v>
      </c>
      <c r="L8" s="173">
        <f t="shared" si="1"/>
        <v>127.92722538380309</v>
      </c>
      <c r="M8" s="192">
        <v>3</v>
      </c>
      <c r="N8" s="173">
        <f t="shared" si="2"/>
        <v>110.03175334010996</v>
      </c>
      <c r="O8" s="192">
        <v>2</v>
      </c>
      <c r="P8" s="173">
        <f t="shared" si="3"/>
        <v>127.92722538380309</v>
      </c>
      <c r="Q8" s="174">
        <f t="shared" si="4"/>
        <v>475.9179574478261</v>
      </c>
      <c r="S8" s="61" t="s">
        <v>36</v>
      </c>
      <c r="U8" s="61" t="s">
        <v>357</v>
      </c>
      <c r="V8" s="64" t="s">
        <v>837</v>
      </c>
      <c r="W8" s="129" t="s">
        <v>838</v>
      </c>
      <c r="X8" s="128" t="s">
        <v>839</v>
      </c>
      <c r="Y8" s="61" t="s">
        <v>60</v>
      </c>
      <c r="Z8" s="119" t="s">
        <v>674</v>
      </c>
      <c r="AA8" s="148" t="s">
        <v>840</v>
      </c>
      <c r="AB8" s="64">
        <v>7</v>
      </c>
      <c r="AC8" s="64">
        <v>1</v>
      </c>
      <c r="AD8" s="64">
        <v>2</v>
      </c>
      <c r="AE8" s="64">
        <v>4</v>
      </c>
    </row>
    <row r="9" spans="1:31" x14ac:dyDescent="0.2">
      <c r="A9" s="18">
        <v>7</v>
      </c>
      <c r="B9" s="64" t="s">
        <v>979</v>
      </c>
      <c r="C9" s="63" t="s">
        <v>980</v>
      </c>
      <c r="D9" s="62" t="s">
        <v>981</v>
      </c>
      <c r="F9" s="61" t="s">
        <v>357</v>
      </c>
      <c r="G9" s="20">
        <v>7</v>
      </c>
      <c r="H9" s="28" t="s">
        <v>293</v>
      </c>
      <c r="I9" s="192">
        <v>3</v>
      </c>
      <c r="J9" s="173">
        <f t="shared" si="0"/>
        <v>89.827410693301147</v>
      </c>
      <c r="K9" s="192">
        <v>2</v>
      </c>
      <c r="L9" s="173">
        <f t="shared" si="1"/>
        <v>112.91768793179949</v>
      </c>
      <c r="M9" s="192">
        <v>1</v>
      </c>
      <c r="N9" s="173">
        <f t="shared" si="2"/>
        <v>142.25490200071283</v>
      </c>
      <c r="O9" s="192">
        <v>2</v>
      </c>
      <c r="P9" s="173">
        <f t="shared" si="3"/>
        <v>112.91768793179949</v>
      </c>
      <c r="Q9" s="174">
        <f t="shared" si="4"/>
        <v>457.91768855761296</v>
      </c>
      <c r="S9" s="61" t="s">
        <v>36</v>
      </c>
      <c r="U9" s="61" t="s">
        <v>358</v>
      </c>
      <c r="V9" s="64" t="s">
        <v>841</v>
      </c>
      <c r="W9" s="129" t="s">
        <v>842</v>
      </c>
      <c r="X9" s="128" t="s">
        <v>843</v>
      </c>
      <c r="Y9" s="61" t="s">
        <v>60</v>
      </c>
      <c r="Z9" s="119" t="s">
        <v>674</v>
      </c>
      <c r="AA9" s="148" t="s">
        <v>844</v>
      </c>
      <c r="AB9" s="64">
        <v>3</v>
      </c>
      <c r="AC9" s="64">
        <v>2</v>
      </c>
      <c r="AD9" s="64">
        <v>3</v>
      </c>
      <c r="AE9" s="64">
        <v>2</v>
      </c>
    </row>
    <row r="10" spans="1:31" x14ac:dyDescent="0.2">
      <c r="A10" s="18">
        <v>8</v>
      </c>
      <c r="B10" s="64" t="s">
        <v>732</v>
      </c>
      <c r="C10" s="63" t="s">
        <v>819</v>
      </c>
      <c r="D10" s="62" t="s">
        <v>820</v>
      </c>
      <c r="F10" s="61" t="s">
        <v>354</v>
      </c>
      <c r="G10" s="20">
        <v>4</v>
      </c>
      <c r="H10" s="28" t="s">
        <v>349</v>
      </c>
      <c r="I10" s="192">
        <v>1</v>
      </c>
      <c r="J10" s="173">
        <f t="shared" si="0"/>
        <v>130.10299956639813</v>
      </c>
      <c r="K10" s="192">
        <v>2</v>
      </c>
      <c r="L10" s="173">
        <f t="shared" si="1"/>
        <v>90.051499783199063</v>
      </c>
      <c r="M10" s="192">
        <v>2</v>
      </c>
      <c r="N10" s="173">
        <f t="shared" si="2"/>
        <v>90.051499783199063</v>
      </c>
      <c r="O10" s="192">
        <v>1</v>
      </c>
      <c r="P10" s="173">
        <f t="shared" si="3"/>
        <v>130.10299956639813</v>
      </c>
      <c r="Q10" s="174">
        <f t="shared" si="4"/>
        <v>440.30899869919438</v>
      </c>
      <c r="S10" s="61" t="s">
        <v>36</v>
      </c>
      <c r="U10" s="61" t="s">
        <v>62</v>
      </c>
      <c r="V10" s="64" t="s">
        <v>845</v>
      </c>
      <c r="W10" s="129" t="s">
        <v>846</v>
      </c>
      <c r="X10" s="128" t="s">
        <v>847</v>
      </c>
      <c r="Y10" s="61" t="s">
        <v>60</v>
      </c>
      <c r="Z10" s="119" t="s">
        <v>738</v>
      </c>
      <c r="AA10" s="148" t="s">
        <v>848</v>
      </c>
      <c r="AB10" s="64">
        <v>4</v>
      </c>
      <c r="AC10" s="64">
        <v>4</v>
      </c>
      <c r="AD10" s="64" t="s">
        <v>24</v>
      </c>
      <c r="AE10" s="64">
        <v>6</v>
      </c>
    </row>
    <row r="11" spans="1:31" x14ac:dyDescent="0.2">
      <c r="A11" s="18">
        <v>9</v>
      </c>
      <c r="B11" s="64" t="s">
        <v>837</v>
      </c>
      <c r="C11" s="63" t="s">
        <v>838</v>
      </c>
      <c r="D11" s="62" t="s">
        <v>839</v>
      </c>
      <c r="F11" s="61" t="s">
        <v>357</v>
      </c>
      <c r="G11" s="20">
        <v>11</v>
      </c>
      <c r="H11" s="28" t="s">
        <v>60</v>
      </c>
      <c r="I11" s="192">
        <v>7</v>
      </c>
      <c r="J11" s="173">
        <f t="shared" si="0"/>
        <v>55.269277711743861</v>
      </c>
      <c r="K11" s="192">
        <v>1</v>
      </c>
      <c r="L11" s="173">
        <f t="shared" si="1"/>
        <v>152.06963425791125</v>
      </c>
      <c r="M11" s="192">
        <v>2</v>
      </c>
      <c r="N11" s="173">
        <f t="shared" si="2"/>
        <v>127.92722538380309</v>
      </c>
      <c r="O11" s="192">
        <v>4</v>
      </c>
      <c r="P11" s="173">
        <f t="shared" si="3"/>
        <v>94.693907418785869</v>
      </c>
      <c r="Q11" s="174">
        <f t="shared" si="4"/>
        <v>429.96004477224403</v>
      </c>
      <c r="S11" s="61" t="s">
        <v>36</v>
      </c>
      <c r="U11" s="61" t="s">
        <v>64</v>
      </c>
      <c r="V11" s="64" t="s">
        <v>849</v>
      </c>
      <c r="W11" s="129" t="s">
        <v>850</v>
      </c>
      <c r="X11" s="128" t="s">
        <v>851</v>
      </c>
      <c r="Y11" s="61" t="s">
        <v>60</v>
      </c>
      <c r="Z11" s="119" t="s">
        <v>683</v>
      </c>
      <c r="AA11" s="148" t="s">
        <v>852</v>
      </c>
      <c r="AB11" s="64">
        <v>7</v>
      </c>
      <c r="AC11" s="64">
        <v>3</v>
      </c>
      <c r="AD11" s="64">
        <v>5</v>
      </c>
      <c r="AE11" s="64">
        <v>7</v>
      </c>
    </row>
    <row r="12" spans="1:31" x14ac:dyDescent="0.2">
      <c r="A12" s="18">
        <v>10</v>
      </c>
      <c r="B12" s="64" t="s">
        <v>897</v>
      </c>
      <c r="C12" s="269" t="s">
        <v>898</v>
      </c>
      <c r="D12" s="62" t="s">
        <v>899</v>
      </c>
      <c r="F12" s="61" t="s">
        <v>357</v>
      </c>
      <c r="G12" s="20">
        <v>12</v>
      </c>
      <c r="H12" s="28" t="s">
        <v>34</v>
      </c>
      <c r="I12" s="192">
        <v>4</v>
      </c>
      <c r="J12" s="173">
        <f t="shared" si="0"/>
        <v>98.85606273598313</v>
      </c>
      <c r="K12" s="192">
        <v>3</v>
      </c>
      <c r="L12" s="173">
        <f t="shared" si="1"/>
        <v>113.43633289973147</v>
      </c>
      <c r="M12" s="192">
        <v>1</v>
      </c>
      <c r="N12" s="173">
        <f t="shared" si="2"/>
        <v>153.95906230238126</v>
      </c>
      <c r="O12" s="192">
        <v>7</v>
      </c>
      <c r="P12" s="173">
        <f t="shared" si="3"/>
        <v>61.704160301668395</v>
      </c>
      <c r="Q12" s="174">
        <f t="shared" si="4"/>
        <v>427.95561823976425</v>
      </c>
      <c r="S12" s="61" t="s">
        <v>36</v>
      </c>
      <c r="U12" s="61" t="s">
        <v>526</v>
      </c>
      <c r="V12" s="64" t="s">
        <v>853</v>
      </c>
      <c r="W12" s="129" t="s">
        <v>854</v>
      </c>
      <c r="X12" s="128" t="s">
        <v>855</v>
      </c>
      <c r="Y12" s="61" t="s">
        <v>60</v>
      </c>
      <c r="Z12" s="119" t="s">
        <v>683</v>
      </c>
      <c r="AA12" s="148" t="s">
        <v>856</v>
      </c>
      <c r="AB12" s="64">
        <v>6</v>
      </c>
      <c r="AC12" s="64">
        <v>8</v>
      </c>
      <c r="AD12" s="64">
        <v>6</v>
      </c>
      <c r="AE12" s="64">
        <v>3</v>
      </c>
    </row>
    <row r="13" spans="1:31" x14ac:dyDescent="0.2">
      <c r="A13" s="18">
        <v>11</v>
      </c>
      <c r="B13" s="64" t="s">
        <v>931</v>
      </c>
      <c r="C13" s="63" t="s">
        <v>932</v>
      </c>
      <c r="D13" s="62" t="s">
        <v>933</v>
      </c>
      <c r="F13" s="61" t="s">
        <v>358</v>
      </c>
      <c r="G13" s="20">
        <v>9</v>
      </c>
      <c r="H13" s="28" t="s">
        <v>56</v>
      </c>
      <c r="I13" s="192">
        <v>2</v>
      </c>
      <c r="J13" s="173">
        <f t="shared" si="0"/>
        <v>121.54951457765607</v>
      </c>
      <c r="K13" s="192">
        <v>4</v>
      </c>
      <c r="L13" s="173">
        <f t="shared" si="1"/>
        <v>84.275792572234778</v>
      </c>
      <c r="M13" s="192">
        <v>2</v>
      </c>
      <c r="N13" s="173">
        <f t="shared" si="2"/>
        <v>121.54951457765607</v>
      </c>
      <c r="O13" s="192">
        <v>5</v>
      </c>
      <c r="P13" s="173">
        <f t="shared" si="3"/>
        <v>68.319180810720866</v>
      </c>
      <c r="Q13" s="174">
        <f t="shared" si="4"/>
        <v>395.6940025382678</v>
      </c>
      <c r="S13" s="61" t="s">
        <v>36</v>
      </c>
      <c r="U13" s="61" t="s">
        <v>674</v>
      </c>
      <c r="V13" s="64" t="s">
        <v>857</v>
      </c>
      <c r="W13" s="129" t="s">
        <v>858</v>
      </c>
      <c r="X13" s="128" t="s">
        <v>859</v>
      </c>
      <c r="Y13" s="61" t="s">
        <v>60</v>
      </c>
      <c r="Z13" s="119" t="s">
        <v>792</v>
      </c>
      <c r="AA13" s="148" t="s">
        <v>860</v>
      </c>
      <c r="AB13" s="64">
        <v>12</v>
      </c>
      <c r="AC13" s="64">
        <v>7</v>
      </c>
      <c r="AD13" s="64">
        <v>4</v>
      </c>
      <c r="AE13" s="64">
        <v>5</v>
      </c>
    </row>
    <row r="14" spans="1:31" x14ac:dyDescent="0.2">
      <c r="A14" s="18">
        <v>12</v>
      </c>
      <c r="B14" s="64" t="s">
        <v>902</v>
      </c>
      <c r="C14" s="82" t="s">
        <v>903</v>
      </c>
      <c r="D14" s="62" t="s">
        <v>904</v>
      </c>
      <c r="F14" s="61" t="s">
        <v>62</v>
      </c>
      <c r="G14" s="20">
        <v>12</v>
      </c>
      <c r="H14" s="28" t="s">
        <v>34</v>
      </c>
      <c r="I14" s="192">
        <v>3</v>
      </c>
      <c r="J14" s="173">
        <f t="shared" si="0"/>
        <v>113.43633289973147</v>
      </c>
      <c r="K14" s="192">
        <v>6</v>
      </c>
      <c r="L14" s="173">
        <f t="shared" si="1"/>
        <v>73.384833116532391</v>
      </c>
      <c r="M14" s="192">
        <v>2</v>
      </c>
      <c r="N14" s="173">
        <f t="shared" si="2"/>
        <v>130.57422918584882</v>
      </c>
      <c r="O14" s="192">
        <v>6</v>
      </c>
      <c r="P14" s="173">
        <f t="shared" si="3"/>
        <v>73.384833116532391</v>
      </c>
      <c r="Q14" s="174">
        <f t="shared" si="4"/>
        <v>390.78022831864507</v>
      </c>
      <c r="S14" s="61" t="s">
        <v>36</v>
      </c>
      <c r="U14" s="61" t="s">
        <v>749</v>
      </c>
      <c r="V14" s="64" t="s">
        <v>861</v>
      </c>
      <c r="W14" s="129" t="s">
        <v>862</v>
      </c>
      <c r="X14" s="128" t="s">
        <v>863</v>
      </c>
      <c r="Y14" s="61" t="s">
        <v>60</v>
      </c>
      <c r="Z14" s="119" t="s">
        <v>864</v>
      </c>
      <c r="AA14" s="148" t="s">
        <v>865</v>
      </c>
      <c r="AB14" s="64">
        <v>10</v>
      </c>
      <c r="AC14" s="64">
        <v>6</v>
      </c>
      <c r="AD14" s="64">
        <v>7</v>
      </c>
      <c r="AE14" s="64" t="s">
        <v>25</v>
      </c>
    </row>
    <row r="15" spans="1:31" x14ac:dyDescent="0.2">
      <c r="A15" s="18">
        <v>13</v>
      </c>
      <c r="B15" s="64" t="s">
        <v>927</v>
      </c>
      <c r="C15" s="269" t="s">
        <v>928</v>
      </c>
      <c r="D15" s="62" t="s">
        <v>929</v>
      </c>
      <c r="F15" s="61" t="s">
        <v>357</v>
      </c>
      <c r="G15" s="20">
        <v>9</v>
      </c>
      <c r="H15" s="28" t="s">
        <v>56</v>
      </c>
      <c r="I15" s="192">
        <v>4</v>
      </c>
      <c r="J15" s="173">
        <f t="shared" si="0"/>
        <v>84.275792572234778</v>
      </c>
      <c r="K15" s="192">
        <v>2</v>
      </c>
      <c r="L15" s="173">
        <f t="shared" si="1"/>
        <v>121.54951457765607</v>
      </c>
      <c r="M15" s="192">
        <v>6</v>
      </c>
      <c r="N15" s="173">
        <f t="shared" si="2"/>
        <v>53.249007397228503</v>
      </c>
      <c r="O15" s="192">
        <v>2</v>
      </c>
      <c r="P15" s="173">
        <f t="shared" si="3"/>
        <v>121.54951457765607</v>
      </c>
      <c r="Q15" s="174">
        <f t="shared" si="4"/>
        <v>380.6238291247754</v>
      </c>
      <c r="S15" s="61" t="s">
        <v>36</v>
      </c>
      <c r="U15" s="61" t="s">
        <v>63</v>
      </c>
      <c r="V15" s="64" t="s">
        <v>866</v>
      </c>
      <c r="W15" s="129" t="s">
        <v>867</v>
      </c>
      <c r="X15" s="128" t="s">
        <v>868</v>
      </c>
      <c r="Y15" s="61" t="s">
        <v>60</v>
      </c>
      <c r="Z15" s="119" t="s">
        <v>869</v>
      </c>
      <c r="AA15" s="148" t="s">
        <v>870</v>
      </c>
      <c r="AB15" s="64">
        <v>9</v>
      </c>
      <c r="AC15" s="64">
        <v>9</v>
      </c>
      <c r="AD15" s="64" t="s">
        <v>24</v>
      </c>
      <c r="AE15" s="64">
        <v>8</v>
      </c>
    </row>
    <row r="16" spans="1:31" x14ac:dyDescent="0.2">
      <c r="A16" s="18">
        <v>14</v>
      </c>
      <c r="B16" s="64" t="s">
        <v>822</v>
      </c>
      <c r="C16" s="63" t="s">
        <v>699</v>
      </c>
      <c r="D16" s="62" t="s">
        <v>700</v>
      </c>
      <c r="F16" s="61" t="s">
        <v>357</v>
      </c>
      <c r="G16" s="20">
        <v>4</v>
      </c>
      <c r="H16" s="28" t="s">
        <v>349</v>
      </c>
      <c r="I16" s="192">
        <v>2</v>
      </c>
      <c r="J16" s="173">
        <f t="shared" si="0"/>
        <v>90.051499783199063</v>
      </c>
      <c r="K16" s="192">
        <v>1</v>
      </c>
      <c r="L16" s="173">
        <f t="shared" si="1"/>
        <v>130.10299956639813</v>
      </c>
      <c r="M16" s="192">
        <v>1</v>
      </c>
      <c r="N16" s="173">
        <f t="shared" si="2"/>
        <v>130.10299956639813</v>
      </c>
      <c r="O16" s="192" t="s">
        <v>24</v>
      </c>
      <c r="P16" s="173">
        <f t="shared" si="3"/>
        <v>25</v>
      </c>
      <c r="Q16" s="174">
        <f t="shared" si="4"/>
        <v>375.25749891599531</v>
      </c>
      <c r="S16" s="61" t="s">
        <v>36</v>
      </c>
      <c r="U16" s="61" t="s">
        <v>356</v>
      </c>
      <c r="V16" s="64" t="s">
        <v>871</v>
      </c>
      <c r="W16" s="129" t="s">
        <v>872</v>
      </c>
      <c r="X16" s="128" t="s">
        <v>873</v>
      </c>
      <c r="Y16" s="61" t="s">
        <v>60</v>
      </c>
      <c r="Z16" s="119" t="s">
        <v>874</v>
      </c>
      <c r="AA16" s="148" t="s">
        <v>875</v>
      </c>
      <c r="AB16" s="64">
        <v>10</v>
      </c>
      <c r="AC16" s="64" t="s">
        <v>24</v>
      </c>
      <c r="AD16" s="64">
        <v>8</v>
      </c>
      <c r="AE16" s="64">
        <v>9</v>
      </c>
    </row>
    <row r="17" spans="1:31" x14ac:dyDescent="0.2">
      <c r="A17" s="18">
        <v>15</v>
      </c>
      <c r="B17" s="64" t="s">
        <v>881</v>
      </c>
      <c r="C17" s="63" t="s">
        <v>882</v>
      </c>
      <c r="D17" s="62" t="s">
        <v>658</v>
      </c>
      <c r="F17" s="61" t="s">
        <v>354</v>
      </c>
      <c r="G17" s="20">
        <v>4</v>
      </c>
      <c r="H17" s="28" t="s">
        <v>1003</v>
      </c>
      <c r="I17" s="192">
        <v>1</v>
      </c>
      <c r="J17" s="173">
        <f t="shared" si="0"/>
        <v>130.10299956639813</v>
      </c>
      <c r="K17" s="192">
        <v>1</v>
      </c>
      <c r="L17" s="173">
        <f t="shared" si="1"/>
        <v>130.10299956639813</v>
      </c>
      <c r="M17" s="192">
        <v>3</v>
      </c>
      <c r="N17" s="173">
        <f t="shared" si="2"/>
        <v>56.246936830414995</v>
      </c>
      <c r="O17" s="192">
        <v>3</v>
      </c>
      <c r="P17" s="173">
        <f t="shared" si="3"/>
        <v>56.246936830414995</v>
      </c>
      <c r="Q17" s="174">
        <f t="shared" si="4"/>
        <v>372.69987279362624</v>
      </c>
      <c r="S17" s="61" t="s">
        <v>36</v>
      </c>
      <c r="U17" s="61" t="s">
        <v>716</v>
      </c>
      <c r="V17" s="64" t="s">
        <v>876</v>
      </c>
      <c r="W17" s="129" t="s">
        <v>877</v>
      </c>
      <c r="X17" s="128" t="s">
        <v>878</v>
      </c>
      <c r="Y17" s="61" t="s">
        <v>60</v>
      </c>
      <c r="Z17" s="119" t="s">
        <v>879</v>
      </c>
      <c r="AA17" s="148" t="s">
        <v>880</v>
      </c>
      <c r="AB17" s="64" t="s">
        <v>24</v>
      </c>
      <c r="AC17" s="64" t="s">
        <v>24</v>
      </c>
      <c r="AD17" s="64" t="s">
        <v>24</v>
      </c>
      <c r="AE17" s="64" t="s">
        <v>24</v>
      </c>
    </row>
    <row r="18" spans="1:31" x14ac:dyDescent="0.2">
      <c r="A18" s="18">
        <v>16</v>
      </c>
      <c r="B18" s="64" t="s">
        <v>796</v>
      </c>
      <c r="C18" s="63" t="s">
        <v>797</v>
      </c>
      <c r="D18" s="62" t="s">
        <v>798</v>
      </c>
      <c r="F18" s="61" t="s">
        <v>358</v>
      </c>
      <c r="G18" s="20">
        <v>12</v>
      </c>
      <c r="H18" s="28" t="s">
        <v>34</v>
      </c>
      <c r="I18" s="192">
        <v>9</v>
      </c>
      <c r="J18" s="173">
        <f t="shared" si="0"/>
        <v>39.580270163748324</v>
      </c>
      <c r="K18" s="192">
        <v>4</v>
      </c>
      <c r="L18" s="173">
        <f t="shared" si="1"/>
        <v>98.85606273598313</v>
      </c>
      <c r="M18" s="192">
        <v>4</v>
      </c>
      <c r="N18" s="173">
        <f t="shared" si="2"/>
        <v>98.85606273598313</v>
      </c>
      <c r="O18" s="192">
        <v>2</v>
      </c>
      <c r="P18" s="173">
        <f t="shared" si="3"/>
        <v>130.57422918584882</v>
      </c>
      <c r="Q18" s="174">
        <f t="shared" si="4"/>
        <v>367.86662482156339</v>
      </c>
      <c r="S18" s="61" t="s">
        <v>36</v>
      </c>
      <c r="U18" s="182" t="s">
        <v>354</v>
      </c>
      <c r="V18" s="183" t="s">
        <v>881</v>
      </c>
      <c r="W18" s="188" t="s">
        <v>882</v>
      </c>
      <c r="X18" s="185" t="s">
        <v>658</v>
      </c>
      <c r="Y18" s="182" t="s">
        <v>1003</v>
      </c>
      <c r="Z18" s="186" t="s">
        <v>64</v>
      </c>
      <c r="AA18" s="187" t="s">
        <v>883</v>
      </c>
      <c r="AB18" s="183">
        <v>1</v>
      </c>
      <c r="AC18" s="183">
        <v>1</v>
      </c>
      <c r="AD18" s="183">
        <v>3</v>
      </c>
      <c r="AE18" s="183">
        <v>3</v>
      </c>
    </row>
    <row r="19" spans="1:31" x14ac:dyDescent="0.2">
      <c r="A19" s="18">
        <v>17</v>
      </c>
      <c r="B19" s="64" t="s">
        <v>935</v>
      </c>
      <c r="C19" s="63" t="s">
        <v>936</v>
      </c>
      <c r="D19" s="62" t="s">
        <v>937</v>
      </c>
      <c r="F19" s="61" t="s">
        <v>62</v>
      </c>
      <c r="G19" s="20">
        <v>9</v>
      </c>
      <c r="H19" s="28" t="s">
        <v>56</v>
      </c>
      <c r="I19" s="192">
        <v>3</v>
      </c>
      <c r="J19" s="173">
        <f t="shared" si="0"/>
        <v>101.6338405137609</v>
      </c>
      <c r="K19" s="192">
        <v>5</v>
      </c>
      <c r="L19" s="173">
        <f t="shared" si="1"/>
        <v>68.319180810720866</v>
      </c>
      <c r="M19" s="192">
        <v>3</v>
      </c>
      <c r="N19" s="173">
        <f t="shared" si="2"/>
        <v>101.6338405137609</v>
      </c>
      <c r="O19" s="192">
        <v>4</v>
      </c>
      <c r="P19" s="173">
        <f t="shared" si="3"/>
        <v>84.275792572234778</v>
      </c>
      <c r="Q19" s="174">
        <f t="shared" si="4"/>
        <v>355.86265441047743</v>
      </c>
      <c r="S19" s="61" t="s">
        <v>36</v>
      </c>
      <c r="U19" s="182" t="s">
        <v>357</v>
      </c>
      <c r="V19" s="183" t="s">
        <v>523</v>
      </c>
      <c r="W19" s="188" t="s">
        <v>332</v>
      </c>
      <c r="X19" s="185" t="s">
        <v>333</v>
      </c>
      <c r="Y19" s="182" t="s">
        <v>1003</v>
      </c>
      <c r="Z19" s="186" t="s">
        <v>526</v>
      </c>
      <c r="AA19" s="187" t="s">
        <v>884</v>
      </c>
      <c r="AB19" s="183">
        <v>2</v>
      </c>
      <c r="AC19" s="183">
        <v>3</v>
      </c>
      <c r="AD19" s="183">
        <v>1</v>
      </c>
      <c r="AE19" s="183" t="s">
        <v>26</v>
      </c>
    </row>
    <row r="20" spans="1:31" ht="25.5" x14ac:dyDescent="0.2">
      <c r="A20" s="18">
        <v>18</v>
      </c>
      <c r="B20" s="64" t="s">
        <v>764</v>
      </c>
      <c r="C20" s="269" t="s">
        <v>725</v>
      </c>
      <c r="D20" s="62" t="s">
        <v>765</v>
      </c>
      <c r="F20" s="61" t="s">
        <v>357</v>
      </c>
      <c r="G20" s="20">
        <v>6</v>
      </c>
      <c r="H20" s="28" t="s">
        <v>57</v>
      </c>
      <c r="I20" s="192">
        <v>2</v>
      </c>
      <c r="J20" s="173">
        <f t="shared" si="0"/>
        <v>107.18939606931647</v>
      </c>
      <c r="K20" s="192">
        <v>2</v>
      </c>
      <c r="L20" s="173">
        <f t="shared" si="1"/>
        <v>107.18939606931647</v>
      </c>
      <c r="M20" s="192">
        <v>2</v>
      </c>
      <c r="N20" s="173">
        <f t="shared" si="2"/>
        <v>107.18939606931647</v>
      </c>
      <c r="O20" s="192" t="s">
        <v>24</v>
      </c>
      <c r="P20" s="173">
        <f t="shared" si="3"/>
        <v>16.666666666666664</v>
      </c>
      <c r="Q20" s="174">
        <f t="shared" si="4"/>
        <v>338.23485487461613</v>
      </c>
      <c r="S20" s="61" t="s">
        <v>36</v>
      </c>
      <c r="U20" s="182" t="s">
        <v>358</v>
      </c>
      <c r="V20" s="183" t="s">
        <v>885</v>
      </c>
      <c r="W20" s="188" t="s">
        <v>886</v>
      </c>
      <c r="X20" s="185" t="s">
        <v>887</v>
      </c>
      <c r="Y20" s="182" t="s">
        <v>1003</v>
      </c>
      <c r="Z20" s="186" t="s">
        <v>526</v>
      </c>
      <c r="AA20" s="187" t="s">
        <v>888</v>
      </c>
      <c r="AB20" s="183">
        <v>3</v>
      </c>
      <c r="AC20" s="183">
        <v>2</v>
      </c>
      <c r="AD20" s="183">
        <v>2</v>
      </c>
      <c r="AE20" s="183">
        <v>2</v>
      </c>
    </row>
    <row r="21" spans="1:31" x14ac:dyDescent="0.2">
      <c r="A21" s="18">
        <v>19</v>
      </c>
      <c r="B21" s="64" t="s">
        <v>983</v>
      </c>
      <c r="C21" s="63" t="s">
        <v>984</v>
      </c>
      <c r="D21" s="62" t="s">
        <v>985</v>
      </c>
      <c r="F21" s="61" t="s">
        <v>358</v>
      </c>
      <c r="G21" s="20">
        <v>7</v>
      </c>
      <c r="H21" s="28" t="s">
        <v>293</v>
      </c>
      <c r="I21" s="192">
        <v>7</v>
      </c>
      <c r="J21" s="173">
        <f t="shared" si="0"/>
        <v>14.285714285714285</v>
      </c>
      <c r="K21" s="192">
        <v>3</v>
      </c>
      <c r="L21" s="173">
        <f t="shared" si="1"/>
        <v>89.827410693301147</v>
      </c>
      <c r="M21" s="192">
        <v>3</v>
      </c>
      <c r="N21" s="173">
        <f t="shared" si="2"/>
        <v>89.827410693301147</v>
      </c>
      <c r="O21" s="192">
        <v>1</v>
      </c>
      <c r="P21" s="173">
        <f t="shared" si="3"/>
        <v>142.25490200071283</v>
      </c>
      <c r="Q21" s="174">
        <f t="shared" si="4"/>
        <v>336.1954376730294</v>
      </c>
      <c r="S21" s="61" t="s">
        <v>36</v>
      </c>
      <c r="U21" s="182" t="s">
        <v>62</v>
      </c>
      <c r="V21" s="183" t="s">
        <v>889</v>
      </c>
      <c r="W21" s="188" t="s">
        <v>890</v>
      </c>
      <c r="X21" s="185" t="s">
        <v>891</v>
      </c>
      <c r="Y21" s="182" t="s">
        <v>1003</v>
      </c>
      <c r="Z21" s="186" t="s">
        <v>714</v>
      </c>
      <c r="AA21" s="187" t="s">
        <v>892</v>
      </c>
      <c r="AB21" s="183">
        <v>4</v>
      </c>
      <c r="AC21" s="183">
        <v>4</v>
      </c>
      <c r="AD21" s="183" t="s">
        <v>24</v>
      </c>
      <c r="AE21" s="183">
        <v>4</v>
      </c>
    </row>
    <row r="22" spans="1:31" x14ac:dyDescent="0.2">
      <c r="A22" s="18">
        <v>20</v>
      </c>
      <c r="B22" s="64" t="s">
        <v>962</v>
      </c>
      <c r="C22" s="63" t="s">
        <v>963</v>
      </c>
      <c r="D22" s="62" t="s">
        <v>964</v>
      </c>
      <c r="F22" s="61" t="s">
        <v>358</v>
      </c>
      <c r="G22" s="20">
        <v>6</v>
      </c>
      <c r="H22" s="28" t="s">
        <v>57</v>
      </c>
      <c r="I22" s="192">
        <v>3</v>
      </c>
      <c r="J22" s="173">
        <f t="shared" si="0"/>
        <v>81.71816644986572</v>
      </c>
      <c r="K22" s="192">
        <v>3</v>
      </c>
      <c r="L22" s="173">
        <f t="shared" si="1"/>
        <v>81.71816644986572</v>
      </c>
      <c r="M22" s="192">
        <v>4</v>
      </c>
      <c r="N22" s="173">
        <f t="shared" si="2"/>
        <v>58.80456295278406</v>
      </c>
      <c r="O22" s="192">
        <v>2</v>
      </c>
      <c r="P22" s="173">
        <f t="shared" si="3"/>
        <v>107.18939606931647</v>
      </c>
      <c r="Q22" s="174">
        <f t="shared" si="4"/>
        <v>329.43029192183201</v>
      </c>
      <c r="S22" s="61" t="s">
        <v>36</v>
      </c>
      <c r="U22" s="61" t="s">
        <v>354</v>
      </c>
      <c r="V22" s="64" t="s">
        <v>893</v>
      </c>
      <c r="W22" s="129" t="s">
        <v>894</v>
      </c>
      <c r="X22" s="128" t="s">
        <v>895</v>
      </c>
      <c r="Y22" s="61" t="s">
        <v>34</v>
      </c>
      <c r="Z22" s="119" t="s">
        <v>358</v>
      </c>
      <c r="AA22" s="148" t="s">
        <v>896</v>
      </c>
      <c r="AB22" s="64">
        <v>1</v>
      </c>
      <c r="AC22" s="64">
        <v>1</v>
      </c>
      <c r="AD22" s="149">
        <v>3</v>
      </c>
      <c r="AE22" s="149">
        <v>1</v>
      </c>
    </row>
    <row r="23" spans="1:31" x14ac:dyDescent="0.2">
      <c r="A23" s="18">
        <v>21</v>
      </c>
      <c r="B23" s="64" t="s">
        <v>885</v>
      </c>
      <c r="C23" s="82" t="s">
        <v>886</v>
      </c>
      <c r="D23" s="62" t="s">
        <v>887</v>
      </c>
      <c r="F23" s="61" t="s">
        <v>358</v>
      </c>
      <c r="G23" s="20">
        <v>4</v>
      </c>
      <c r="H23" s="28" t="s">
        <v>1003</v>
      </c>
      <c r="I23" s="192">
        <v>3</v>
      </c>
      <c r="J23" s="173">
        <f t="shared" si="0"/>
        <v>56.246936830414995</v>
      </c>
      <c r="K23" s="192">
        <v>2</v>
      </c>
      <c r="L23" s="173">
        <f t="shared" si="1"/>
        <v>90.051499783199063</v>
      </c>
      <c r="M23" s="192">
        <v>2</v>
      </c>
      <c r="N23" s="173">
        <f t="shared" si="2"/>
        <v>90.051499783199063</v>
      </c>
      <c r="O23" s="192">
        <v>2</v>
      </c>
      <c r="P23" s="173">
        <f t="shared" si="3"/>
        <v>90.051499783199063</v>
      </c>
      <c r="Q23" s="174">
        <f t="shared" si="4"/>
        <v>326.40143618001218</v>
      </c>
      <c r="S23" s="61" t="s">
        <v>36</v>
      </c>
      <c r="U23" s="61" t="s">
        <v>357</v>
      </c>
      <c r="V23" s="64" t="s">
        <v>897</v>
      </c>
      <c r="W23" s="129" t="s">
        <v>898</v>
      </c>
      <c r="X23" s="128" t="s">
        <v>899</v>
      </c>
      <c r="Y23" s="61" t="s">
        <v>34</v>
      </c>
      <c r="Z23" s="119" t="s">
        <v>749</v>
      </c>
      <c r="AA23" s="148" t="s">
        <v>900</v>
      </c>
      <c r="AB23" s="64">
        <v>4</v>
      </c>
      <c r="AC23" s="149">
        <v>3</v>
      </c>
      <c r="AD23" s="64">
        <v>1</v>
      </c>
      <c r="AE23" s="64">
        <v>7</v>
      </c>
    </row>
    <row r="24" spans="1:31" x14ac:dyDescent="0.2">
      <c r="A24" s="18">
        <v>22</v>
      </c>
      <c r="B24" s="64" t="s">
        <v>906</v>
      </c>
      <c r="C24" s="63" t="s">
        <v>907</v>
      </c>
      <c r="D24" s="62" t="s">
        <v>908</v>
      </c>
      <c r="F24" s="61" t="s">
        <v>64</v>
      </c>
      <c r="G24" s="20">
        <v>12</v>
      </c>
      <c r="H24" s="28" t="s">
        <v>34</v>
      </c>
      <c r="I24" s="192">
        <v>2</v>
      </c>
      <c r="J24" s="173">
        <f t="shared" si="0"/>
        <v>130.57422918584882</v>
      </c>
      <c r="K24" s="192">
        <v>2</v>
      </c>
      <c r="L24" s="173">
        <f t="shared" si="1"/>
        <v>130.57422918584882</v>
      </c>
      <c r="M24" s="192">
        <v>8</v>
      </c>
      <c r="N24" s="173">
        <f t="shared" si="2"/>
        <v>50.471229619450732</v>
      </c>
      <c r="O24" s="192" t="s">
        <v>24</v>
      </c>
      <c r="P24" s="173">
        <f t="shared" si="3"/>
        <v>8.3333333333333321</v>
      </c>
      <c r="Q24" s="174">
        <f t="shared" si="4"/>
        <v>319.95302132448171</v>
      </c>
      <c r="S24" s="61" t="s">
        <v>34</v>
      </c>
      <c r="U24" s="61" t="s">
        <v>358</v>
      </c>
      <c r="V24" s="64" t="s">
        <v>796</v>
      </c>
      <c r="W24" s="129" t="s">
        <v>797</v>
      </c>
      <c r="X24" s="128" t="s">
        <v>798</v>
      </c>
      <c r="Y24" s="61" t="s">
        <v>34</v>
      </c>
      <c r="Z24" s="119" t="s">
        <v>356</v>
      </c>
      <c r="AA24" s="148" t="s">
        <v>901</v>
      </c>
      <c r="AB24" s="64">
        <v>9</v>
      </c>
      <c r="AC24" s="64">
        <v>4</v>
      </c>
      <c r="AD24" s="64">
        <v>4</v>
      </c>
      <c r="AE24" s="64">
        <v>2</v>
      </c>
    </row>
    <row r="25" spans="1:31" x14ac:dyDescent="0.2">
      <c r="A25" s="18">
        <v>23</v>
      </c>
      <c r="B25" s="64" t="s">
        <v>793</v>
      </c>
      <c r="C25" s="269" t="s">
        <v>794</v>
      </c>
      <c r="D25" s="62" t="s">
        <v>795</v>
      </c>
      <c r="F25" s="61" t="s">
        <v>526</v>
      </c>
      <c r="G25" s="20">
        <v>12</v>
      </c>
      <c r="H25" s="28" t="s">
        <v>34</v>
      </c>
      <c r="I25" s="192">
        <v>10</v>
      </c>
      <c r="J25" s="173">
        <f t="shared" si="0"/>
        <v>28.959062302381241</v>
      </c>
      <c r="K25" s="192">
        <v>5</v>
      </c>
      <c r="L25" s="173">
        <f t="shared" si="1"/>
        <v>85.677228752246961</v>
      </c>
      <c r="M25" s="192">
        <v>6</v>
      </c>
      <c r="N25" s="173">
        <f t="shared" si="2"/>
        <v>73.384833116532391</v>
      </c>
      <c r="O25" s="192">
        <v>3</v>
      </c>
      <c r="P25" s="173">
        <f t="shared" si="3"/>
        <v>113.43633289973147</v>
      </c>
      <c r="Q25" s="174">
        <f t="shared" si="4"/>
        <v>301.45745707089202</v>
      </c>
      <c r="S25" s="61" t="s">
        <v>34</v>
      </c>
      <c r="U25" s="61" t="s">
        <v>62</v>
      </c>
      <c r="V25" s="64" t="s">
        <v>902</v>
      </c>
      <c r="W25" s="129" t="s">
        <v>903</v>
      </c>
      <c r="X25" s="128" t="s">
        <v>904</v>
      </c>
      <c r="Y25" s="61" t="s">
        <v>34</v>
      </c>
      <c r="Z25" s="119" t="s">
        <v>65</v>
      </c>
      <c r="AA25" s="148" t="s">
        <v>905</v>
      </c>
      <c r="AB25" s="64">
        <v>3</v>
      </c>
      <c r="AC25" s="64">
        <v>6</v>
      </c>
      <c r="AD25" s="64">
        <v>2</v>
      </c>
      <c r="AE25" s="64">
        <v>6</v>
      </c>
    </row>
    <row r="26" spans="1:31" x14ac:dyDescent="0.2">
      <c r="A26" s="18">
        <v>24</v>
      </c>
      <c r="B26" s="64" t="s">
        <v>849</v>
      </c>
      <c r="C26" s="63" t="s">
        <v>850</v>
      </c>
      <c r="D26" s="62" t="s">
        <v>851</v>
      </c>
      <c r="F26" s="61" t="s">
        <v>64</v>
      </c>
      <c r="G26" s="20">
        <v>11</v>
      </c>
      <c r="H26" s="28" t="s">
        <v>60</v>
      </c>
      <c r="I26" s="192">
        <v>7</v>
      </c>
      <c r="J26" s="173">
        <f t="shared" si="0"/>
        <v>55.269277711743861</v>
      </c>
      <c r="K26" s="192">
        <v>3</v>
      </c>
      <c r="L26" s="173">
        <f t="shared" si="1"/>
        <v>110.03175334010996</v>
      </c>
      <c r="M26" s="192">
        <v>5</v>
      </c>
      <c r="N26" s="173">
        <f t="shared" si="2"/>
        <v>80.75749767747395</v>
      </c>
      <c r="O26" s="192">
        <v>7</v>
      </c>
      <c r="P26" s="173">
        <f t="shared" si="3"/>
        <v>55.269277711743861</v>
      </c>
      <c r="Q26" s="174">
        <f t="shared" si="4"/>
        <v>301.32780644107163</v>
      </c>
      <c r="S26" s="61" t="s">
        <v>34</v>
      </c>
      <c r="U26" s="61" t="s">
        <v>64</v>
      </c>
      <c r="V26" s="64" t="s">
        <v>906</v>
      </c>
      <c r="W26" s="129" t="s">
        <v>907</v>
      </c>
      <c r="X26" s="128" t="s">
        <v>908</v>
      </c>
      <c r="Y26" s="61" t="s">
        <v>34</v>
      </c>
      <c r="Z26" s="119" t="s">
        <v>714</v>
      </c>
      <c r="AA26" s="148" t="s">
        <v>909</v>
      </c>
      <c r="AB26" s="64">
        <v>2</v>
      </c>
      <c r="AC26" s="64">
        <v>2</v>
      </c>
      <c r="AD26" s="64">
        <v>8</v>
      </c>
      <c r="AE26" s="64" t="s">
        <v>24</v>
      </c>
    </row>
    <row r="27" spans="1:31" x14ac:dyDescent="0.2">
      <c r="A27" s="18">
        <v>25</v>
      </c>
      <c r="B27" s="64" t="s">
        <v>853</v>
      </c>
      <c r="C27" s="63" t="s">
        <v>854</v>
      </c>
      <c r="D27" s="62" t="s">
        <v>855</v>
      </c>
      <c r="F27" s="61" t="s">
        <v>526</v>
      </c>
      <c r="G27" s="20">
        <v>11</v>
      </c>
      <c r="H27" s="28" t="s">
        <v>60</v>
      </c>
      <c r="I27" s="192">
        <v>6</v>
      </c>
      <c r="J27" s="173">
        <f t="shared" si="0"/>
        <v>67.707526284183615</v>
      </c>
      <c r="K27" s="192">
        <v>8</v>
      </c>
      <c r="L27" s="173">
        <f t="shared" si="1"/>
        <v>43.27877127195044</v>
      </c>
      <c r="M27" s="192">
        <v>6</v>
      </c>
      <c r="N27" s="173">
        <f t="shared" si="2"/>
        <v>67.707526284183615</v>
      </c>
      <c r="O27" s="192">
        <v>3</v>
      </c>
      <c r="P27" s="173">
        <f t="shared" si="3"/>
        <v>110.03175334010996</v>
      </c>
      <c r="Q27" s="174">
        <f t="shared" si="4"/>
        <v>288.72557718042765</v>
      </c>
      <c r="S27" s="61" t="s">
        <v>34</v>
      </c>
      <c r="U27" s="61" t="s">
        <v>526</v>
      </c>
      <c r="V27" s="64" t="s">
        <v>793</v>
      </c>
      <c r="W27" s="129" t="s">
        <v>794</v>
      </c>
      <c r="X27" s="128" t="s">
        <v>795</v>
      </c>
      <c r="Y27" s="61" t="s">
        <v>34</v>
      </c>
      <c r="Z27" s="119" t="s">
        <v>738</v>
      </c>
      <c r="AA27" s="148" t="s">
        <v>910</v>
      </c>
      <c r="AB27" s="64">
        <v>10</v>
      </c>
      <c r="AC27" s="64">
        <v>5</v>
      </c>
      <c r="AD27" s="64">
        <v>6</v>
      </c>
      <c r="AE27" s="64">
        <v>3</v>
      </c>
    </row>
    <row r="28" spans="1:31" x14ac:dyDescent="0.2">
      <c r="A28" s="18">
        <v>26</v>
      </c>
      <c r="B28" s="64" t="s">
        <v>966</v>
      </c>
      <c r="C28" s="63" t="s">
        <v>755</v>
      </c>
      <c r="D28" s="62" t="s">
        <v>756</v>
      </c>
      <c r="F28" s="61" t="s">
        <v>62</v>
      </c>
      <c r="G28" s="20">
        <v>6</v>
      </c>
      <c r="H28" s="28" t="s">
        <v>57</v>
      </c>
      <c r="I28" s="192">
        <v>4</v>
      </c>
      <c r="J28" s="173">
        <f t="shared" si="0"/>
        <v>58.80456295278406</v>
      </c>
      <c r="K28" s="192">
        <v>4</v>
      </c>
      <c r="L28" s="173">
        <f t="shared" si="1"/>
        <v>58.80456295278406</v>
      </c>
      <c r="M28" s="192">
        <v>3</v>
      </c>
      <c r="N28" s="173">
        <f t="shared" si="2"/>
        <v>81.71816644986572</v>
      </c>
      <c r="O28" s="192">
        <v>3</v>
      </c>
      <c r="P28" s="173">
        <f t="shared" si="3"/>
        <v>81.71816644986572</v>
      </c>
      <c r="Q28" s="174">
        <f t="shared" si="4"/>
        <v>281.04545880529952</v>
      </c>
      <c r="S28" s="61" t="s">
        <v>34</v>
      </c>
      <c r="U28" s="61" t="s">
        <v>674</v>
      </c>
      <c r="V28" s="64" t="s">
        <v>802</v>
      </c>
      <c r="W28" s="129" t="s">
        <v>803</v>
      </c>
      <c r="X28" s="128" t="s">
        <v>804</v>
      </c>
      <c r="Y28" s="61" t="s">
        <v>34</v>
      </c>
      <c r="Z28" s="119" t="s">
        <v>720</v>
      </c>
      <c r="AA28" s="148" t="s">
        <v>911</v>
      </c>
      <c r="AB28" s="64">
        <v>7</v>
      </c>
      <c r="AC28" s="149">
        <v>8</v>
      </c>
      <c r="AD28" s="64">
        <v>7</v>
      </c>
      <c r="AE28" s="64">
        <v>4</v>
      </c>
    </row>
    <row r="29" spans="1:31" x14ac:dyDescent="0.2">
      <c r="A29" s="18">
        <v>27</v>
      </c>
      <c r="B29" s="64" t="s">
        <v>939</v>
      </c>
      <c r="C29" s="63" t="s">
        <v>940</v>
      </c>
      <c r="D29" s="62" t="s">
        <v>941</v>
      </c>
      <c r="F29" s="61" t="s">
        <v>64</v>
      </c>
      <c r="G29" s="20">
        <v>9</v>
      </c>
      <c r="H29" s="28" t="s">
        <v>56</v>
      </c>
      <c r="I29" s="192">
        <v>7</v>
      </c>
      <c r="J29" s="173">
        <f t="shared" si="0"/>
        <v>38.790556804586728</v>
      </c>
      <c r="K29" s="192">
        <v>3</v>
      </c>
      <c r="L29" s="173">
        <f t="shared" si="1"/>
        <v>101.6338405137609</v>
      </c>
      <c r="M29" s="192">
        <v>4</v>
      </c>
      <c r="N29" s="173">
        <f t="shared" si="2"/>
        <v>84.275792572234778</v>
      </c>
      <c r="O29" s="192">
        <v>6</v>
      </c>
      <c r="P29" s="173">
        <f t="shared" si="3"/>
        <v>53.249007397228503</v>
      </c>
      <c r="Q29" s="174">
        <f t="shared" si="4"/>
        <v>277.94919728781093</v>
      </c>
      <c r="S29" s="61" t="s">
        <v>34</v>
      </c>
      <c r="U29" s="61" t="s">
        <v>749</v>
      </c>
      <c r="V29" s="64" t="s">
        <v>799</v>
      </c>
      <c r="W29" s="129" t="s">
        <v>800</v>
      </c>
      <c r="X29" s="128" t="s">
        <v>801</v>
      </c>
      <c r="Y29" s="61" t="s">
        <v>34</v>
      </c>
      <c r="Z29" s="119" t="s">
        <v>720</v>
      </c>
      <c r="AA29" s="148" t="s">
        <v>912</v>
      </c>
      <c r="AB29" s="64">
        <v>8</v>
      </c>
      <c r="AC29" s="149">
        <v>10</v>
      </c>
      <c r="AD29" s="149">
        <v>5</v>
      </c>
      <c r="AE29" s="149">
        <v>5</v>
      </c>
    </row>
    <row r="30" spans="1:31" x14ac:dyDescent="0.2">
      <c r="A30" s="18">
        <v>28</v>
      </c>
      <c r="B30" s="64" t="s">
        <v>523</v>
      </c>
      <c r="C30" s="63" t="s">
        <v>332</v>
      </c>
      <c r="D30" s="62" t="s">
        <v>333</v>
      </c>
      <c r="F30" s="61" t="s">
        <v>357</v>
      </c>
      <c r="G30" s="20">
        <v>4</v>
      </c>
      <c r="H30" s="28" t="s">
        <v>1003</v>
      </c>
      <c r="I30" s="192">
        <v>2</v>
      </c>
      <c r="J30" s="173">
        <f t="shared" si="0"/>
        <v>90.051499783199063</v>
      </c>
      <c r="K30" s="192">
        <v>3</v>
      </c>
      <c r="L30" s="173">
        <f t="shared" si="1"/>
        <v>56.246936830414995</v>
      </c>
      <c r="M30" s="192">
        <v>1</v>
      </c>
      <c r="N30" s="173">
        <f t="shared" si="2"/>
        <v>130.10299956639813</v>
      </c>
      <c r="O30" s="192" t="s">
        <v>26</v>
      </c>
      <c r="P30" s="173">
        <f t="shared" si="3"/>
        <v>0</v>
      </c>
      <c r="Q30" s="174">
        <f t="shared" si="4"/>
        <v>276.40143618001218</v>
      </c>
      <c r="S30" s="61" t="s">
        <v>34</v>
      </c>
      <c r="U30" s="61" t="s">
        <v>63</v>
      </c>
      <c r="V30" s="64" t="s">
        <v>805</v>
      </c>
      <c r="W30" s="129" t="s">
        <v>671</v>
      </c>
      <c r="X30" s="128" t="s">
        <v>913</v>
      </c>
      <c r="Y30" s="61" t="s">
        <v>34</v>
      </c>
      <c r="Z30" s="119" t="s">
        <v>753</v>
      </c>
      <c r="AA30" s="148" t="s">
        <v>914</v>
      </c>
      <c r="AB30" s="64">
        <v>5</v>
      </c>
      <c r="AC30" s="64">
        <v>7</v>
      </c>
      <c r="AD30" s="64">
        <v>9</v>
      </c>
      <c r="AE30" s="64">
        <v>9</v>
      </c>
    </row>
    <row r="31" spans="1:31" x14ac:dyDescent="0.2">
      <c r="A31" s="18">
        <v>29</v>
      </c>
      <c r="B31" s="64" t="s">
        <v>802</v>
      </c>
      <c r="C31" s="47" t="s">
        <v>803</v>
      </c>
      <c r="D31" s="62" t="s">
        <v>804</v>
      </c>
      <c r="F31" s="61" t="s">
        <v>674</v>
      </c>
      <c r="G31" s="20">
        <v>12</v>
      </c>
      <c r="H31" s="28" t="s">
        <v>34</v>
      </c>
      <c r="I31" s="192">
        <v>7</v>
      </c>
      <c r="J31" s="173">
        <f t="shared" si="0"/>
        <v>61.704160301668395</v>
      </c>
      <c r="K31" s="192">
        <v>8</v>
      </c>
      <c r="L31" s="173">
        <f t="shared" si="1"/>
        <v>50.471229619450732</v>
      </c>
      <c r="M31" s="192">
        <v>7</v>
      </c>
      <c r="N31" s="173">
        <f t="shared" si="2"/>
        <v>61.704160301668395</v>
      </c>
      <c r="O31" s="192">
        <v>4</v>
      </c>
      <c r="P31" s="173">
        <f t="shared" si="3"/>
        <v>98.85606273598313</v>
      </c>
      <c r="Q31" s="174">
        <f t="shared" si="4"/>
        <v>272.73561295877062</v>
      </c>
      <c r="S31" s="61" t="s">
        <v>34</v>
      </c>
      <c r="U31" s="61" t="s">
        <v>356</v>
      </c>
      <c r="V31" s="46" t="s">
        <v>915</v>
      </c>
      <c r="W31" s="117" t="s">
        <v>685</v>
      </c>
      <c r="X31" s="118" t="s">
        <v>808</v>
      </c>
      <c r="Y31" s="61" t="s">
        <v>34</v>
      </c>
      <c r="Z31" s="119" t="s">
        <v>874</v>
      </c>
      <c r="AA31" s="148" t="s">
        <v>916</v>
      </c>
      <c r="AB31" s="64">
        <v>11</v>
      </c>
      <c r="AC31" s="64">
        <v>9</v>
      </c>
      <c r="AD31" s="64">
        <v>10</v>
      </c>
      <c r="AE31" s="64">
        <v>8</v>
      </c>
    </row>
    <row r="32" spans="1:31" x14ac:dyDescent="0.2">
      <c r="A32" s="18">
        <v>30</v>
      </c>
      <c r="B32" s="64" t="s">
        <v>845</v>
      </c>
      <c r="C32" s="63" t="s">
        <v>846</v>
      </c>
      <c r="D32" s="62" t="s">
        <v>847</v>
      </c>
      <c r="F32" s="61" t="s">
        <v>62</v>
      </c>
      <c r="G32" s="20">
        <v>11</v>
      </c>
      <c r="H32" s="28" t="s">
        <v>60</v>
      </c>
      <c r="I32" s="192">
        <v>4</v>
      </c>
      <c r="J32" s="173">
        <f t="shared" si="0"/>
        <v>94.693907418785869</v>
      </c>
      <c r="K32" s="192">
        <v>4</v>
      </c>
      <c r="L32" s="173">
        <f t="shared" si="1"/>
        <v>94.693907418785869</v>
      </c>
      <c r="M32" s="192" t="s">
        <v>24</v>
      </c>
      <c r="N32" s="173">
        <f t="shared" si="2"/>
        <v>9.0909090909090917</v>
      </c>
      <c r="O32" s="192">
        <v>6</v>
      </c>
      <c r="P32" s="173">
        <f t="shared" si="3"/>
        <v>67.707526284183615</v>
      </c>
      <c r="Q32" s="174">
        <f t="shared" si="4"/>
        <v>266.18625021266445</v>
      </c>
      <c r="S32" s="61" t="s">
        <v>34</v>
      </c>
      <c r="U32" s="61" t="s">
        <v>65</v>
      </c>
      <c r="V32" s="46" t="s">
        <v>917</v>
      </c>
      <c r="W32" s="117" t="s">
        <v>918</v>
      </c>
      <c r="X32" s="118" t="s">
        <v>919</v>
      </c>
      <c r="Y32" s="61" t="s">
        <v>34</v>
      </c>
      <c r="Z32" s="119" t="s">
        <v>760</v>
      </c>
      <c r="AA32" s="148" t="s">
        <v>920</v>
      </c>
      <c r="AB32" s="64">
        <v>6</v>
      </c>
      <c r="AC32" s="64">
        <v>11</v>
      </c>
      <c r="AD32" s="64" t="s">
        <v>24</v>
      </c>
      <c r="AE32" s="64" t="s">
        <v>24</v>
      </c>
    </row>
    <row r="33" spans="1:31" x14ac:dyDescent="0.2">
      <c r="A33" s="18">
        <v>31</v>
      </c>
      <c r="B33" s="64" t="s">
        <v>943</v>
      </c>
      <c r="C33" s="63" t="s">
        <v>944</v>
      </c>
      <c r="D33" s="62" t="s">
        <v>945</v>
      </c>
      <c r="F33" s="61" t="s">
        <v>526</v>
      </c>
      <c r="G33" s="20">
        <v>9</v>
      </c>
      <c r="H33" s="28" t="s">
        <v>56</v>
      </c>
      <c r="I33" s="192">
        <v>5</v>
      </c>
      <c r="J33" s="173">
        <f t="shared" si="0"/>
        <v>68.319180810720866</v>
      </c>
      <c r="K33" s="192">
        <v>6</v>
      </c>
      <c r="L33" s="173">
        <f t="shared" si="1"/>
        <v>53.249007397228503</v>
      </c>
      <c r="M33" s="192">
        <v>7</v>
      </c>
      <c r="N33" s="173">
        <f t="shared" si="2"/>
        <v>38.790556804586728</v>
      </c>
      <c r="O33" s="192">
        <v>3</v>
      </c>
      <c r="P33" s="173">
        <f t="shared" si="3"/>
        <v>101.6338405137609</v>
      </c>
      <c r="Q33" s="174">
        <f t="shared" si="4"/>
        <v>261.99258552629698</v>
      </c>
      <c r="S33" s="61" t="s">
        <v>35</v>
      </c>
      <c r="U33" s="61" t="s">
        <v>714</v>
      </c>
      <c r="V33" s="64" t="s">
        <v>921</v>
      </c>
      <c r="W33" s="129" t="s">
        <v>922</v>
      </c>
      <c r="X33" s="128" t="s">
        <v>923</v>
      </c>
      <c r="Y33" s="61" t="s">
        <v>34</v>
      </c>
      <c r="Z33" s="119" t="s">
        <v>924</v>
      </c>
      <c r="AA33" s="148" t="s">
        <v>925</v>
      </c>
      <c r="AB33" s="64">
        <v>12</v>
      </c>
      <c r="AC33" s="64" t="s">
        <v>25</v>
      </c>
      <c r="AD33" s="64" t="s">
        <v>24</v>
      </c>
      <c r="AE33" s="64">
        <v>10</v>
      </c>
    </row>
    <row r="34" spans="1:31" x14ac:dyDescent="0.2">
      <c r="A34" s="18">
        <v>32</v>
      </c>
      <c r="B34" s="64" t="s">
        <v>987</v>
      </c>
      <c r="C34" s="63" t="s">
        <v>988</v>
      </c>
      <c r="D34" s="62" t="s">
        <v>989</v>
      </c>
      <c r="F34" s="61" t="s">
        <v>62</v>
      </c>
      <c r="G34" s="20">
        <v>7</v>
      </c>
      <c r="H34" s="28" t="s">
        <v>293</v>
      </c>
      <c r="I34" s="192">
        <v>4</v>
      </c>
      <c r="J34" s="173">
        <f t="shared" si="0"/>
        <v>69.29475957717186</v>
      </c>
      <c r="K34" s="192">
        <v>5</v>
      </c>
      <c r="L34" s="173">
        <f t="shared" si="1"/>
        <v>50.163544641054756</v>
      </c>
      <c r="M34" s="192">
        <v>4</v>
      </c>
      <c r="N34" s="173">
        <f t="shared" si="2"/>
        <v>69.29475957717186</v>
      </c>
      <c r="O34" s="192">
        <v>4</v>
      </c>
      <c r="P34" s="173">
        <f t="shared" si="3"/>
        <v>69.29475957717186</v>
      </c>
      <c r="Q34" s="174">
        <f t="shared" si="4"/>
        <v>258.04782337257035</v>
      </c>
      <c r="S34" s="61" t="s">
        <v>35</v>
      </c>
      <c r="U34" s="182" t="s">
        <v>354</v>
      </c>
      <c r="V34" s="183" t="s">
        <v>728</v>
      </c>
      <c r="W34" s="188" t="s">
        <v>729</v>
      </c>
      <c r="X34" s="185" t="s">
        <v>730</v>
      </c>
      <c r="Y34" s="182" t="s">
        <v>56</v>
      </c>
      <c r="Z34" s="186" t="s">
        <v>358</v>
      </c>
      <c r="AA34" s="187" t="s">
        <v>926</v>
      </c>
      <c r="AB34" s="183">
        <v>1</v>
      </c>
      <c r="AC34" s="183">
        <v>1</v>
      </c>
      <c r="AD34" s="183">
        <v>1</v>
      </c>
      <c r="AE34" s="183">
        <v>1</v>
      </c>
    </row>
    <row r="35" spans="1:31" x14ac:dyDescent="0.2">
      <c r="A35" s="18">
        <v>33</v>
      </c>
      <c r="B35" s="64" t="s">
        <v>799</v>
      </c>
      <c r="C35" s="82" t="s">
        <v>800</v>
      </c>
      <c r="D35" s="62" t="s">
        <v>801</v>
      </c>
      <c r="F35" s="61" t="s">
        <v>749</v>
      </c>
      <c r="G35" s="20">
        <v>12</v>
      </c>
      <c r="H35" s="28" t="s">
        <v>34</v>
      </c>
      <c r="I35" s="192">
        <v>8</v>
      </c>
      <c r="J35" s="173">
        <f t="shared" ref="J35:J55" si="5">IF(OR(I35="DSQ",I35="RAF",I35="DNC",I35="DPG"),0,IF(OR(I35="DNS",I35="DNF"),100*(($G35-$G35+1)/$G35)+50*(LOG($G35/$G35)),100*(($G35-I35+1)/$G35)+50*(LOG($G35/I35))))</f>
        <v>50.471229619450732</v>
      </c>
      <c r="K35" s="192">
        <v>10</v>
      </c>
      <c r="L35" s="173">
        <f t="shared" ref="L35:L55" si="6">IF(OR(K35="DSQ",K35="RAF",K35="DNC",K35="DPG"),0,IF(OR(K35="DNS",K35="DNF"),100*(($G35-$G35+1)/$G35)+50*(LOG($G35/$G35)),100*(($G35-K35+1)/$G35)+50*(LOG($G35/K35))))</f>
        <v>28.959062302381241</v>
      </c>
      <c r="M35" s="192">
        <v>5</v>
      </c>
      <c r="N35" s="173">
        <f t="shared" ref="N35:N55" si="7">IF(OR(M35="DSQ",M35="RAF",M35="DNC",M35="DPG"),0,IF(OR(M35="DNS",M35="DNF"),100*(($G35-$G35+1)/$G35)+50*(LOG($G35/$G35)),100*(($G35-M35+1)/$G35)+50*(LOG($G35/M35))))</f>
        <v>85.677228752246961</v>
      </c>
      <c r="O35" s="192">
        <v>5</v>
      </c>
      <c r="P35" s="173">
        <f t="shared" ref="P35:P55" si="8">IF(OR(O35="DSQ",O35="RAF",O35="DNC",O35="DPG"),0,IF(OR(O35="DNS",O35="DNF"),100*(($G35-$G35+1)/$G35)+50*(LOG($G35/$G35)),100*(($G35-O35+1)/$G35)+50*(LOG($G35/O35))))</f>
        <v>85.677228752246961</v>
      </c>
      <c r="Q35" s="174">
        <f t="shared" ref="Q35:Q55" si="9">J35+L35+N35+P35</f>
        <v>250.7847494263259</v>
      </c>
      <c r="S35" s="61" t="s">
        <v>35</v>
      </c>
      <c r="U35" s="182" t="s">
        <v>357</v>
      </c>
      <c r="V35" s="183" t="s">
        <v>927</v>
      </c>
      <c r="W35" s="188" t="s">
        <v>928</v>
      </c>
      <c r="X35" s="185" t="s">
        <v>929</v>
      </c>
      <c r="Y35" s="182" t="s">
        <v>56</v>
      </c>
      <c r="Z35" s="186" t="s">
        <v>749</v>
      </c>
      <c r="AA35" s="187" t="s">
        <v>930</v>
      </c>
      <c r="AB35" s="183">
        <v>4</v>
      </c>
      <c r="AC35" s="183">
        <v>2</v>
      </c>
      <c r="AD35" s="183">
        <v>6</v>
      </c>
      <c r="AE35" s="183">
        <v>2</v>
      </c>
    </row>
    <row r="36" spans="1:31" x14ac:dyDescent="0.2">
      <c r="A36" s="18">
        <v>34</v>
      </c>
      <c r="B36" s="64" t="s">
        <v>857</v>
      </c>
      <c r="C36" s="82" t="s">
        <v>858</v>
      </c>
      <c r="D36" s="62" t="s">
        <v>859</v>
      </c>
      <c r="F36" s="61" t="s">
        <v>674</v>
      </c>
      <c r="G36" s="20">
        <v>11</v>
      </c>
      <c r="H36" s="28" t="s">
        <v>60</v>
      </c>
      <c r="I36" s="192">
        <v>12</v>
      </c>
      <c r="J36" s="173">
        <f t="shared" si="5"/>
        <v>-1.88942804446999</v>
      </c>
      <c r="K36" s="192">
        <v>7</v>
      </c>
      <c r="L36" s="173">
        <f t="shared" si="6"/>
        <v>55.269277711743861</v>
      </c>
      <c r="M36" s="192">
        <v>4</v>
      </c>
      <c r="N36" s="173">
        <f t="shared" si="7"/>
        <v>94.693907418785869</v>
      </c>
      <c r="O36" s="192">
        <v>5</v>
      </c>
      <c r="P36" s="173">
        <f t="shared" si="8"/>
        <v>80.75749767747395</v>
      </c>
      <c r="Q36" s="174">
        <f t="shared" si="9"/>
        <v>228.83125476353371</v>
      </c>
      <c r="S36" s="61" t="s">
        <v>35</v>
      </c>
      <c r="U36" s="182" t="s">
        <v>358</v>
      </c>
      <c r="V36" s="183" t="s">
        <v>931</v>
      </c>
      <c r="W36" s="188" t="s">
        <v>932</v>
      </c>
      <c r="X36" s="185" t="s">
        <v>933</v>
      </c>
      <c r="Y36" s="182" t="s">
        <v>56</v>
      </c>
      <c r="Z36" s="186" t="s">
        <v>749</v>
      </c>
      <c r="AA36" s="187" t="s">
        <v>934</v>
      </c>
      <c r="AB36" s="183">
        <v>2</v>
      </c>
      <c r="AC36" s="183">
        <v>4</v>
      </c>
      <c r="AD36" s="183">
        <v>2</v>
      </c>
      <c r="AE36" s="183">
        <v>5</v>
      </c>
    </row>
    <row r="37" spans="1:31" x14ac:dyDescent="0.2">
      <c r="A37" s="18">
        <v>35</v>
      </c>
      <c r="B37" s="64" t="s">
        <v>805</v>
      </c>
      <c r="C37" s="63" t="s">
        <v>671</v>
      </c>
      <c r="D37" s="62" t="s">
        <v>913</v>
      </c>
      <c r="F37" s="61" t="s">
        <v>63</v>
      </c>
      <c r="G37" s="20">
        <v>12</v>
      </c>
      <c r="H37" s="28" t="s">
        <v>34</v>
      </c>
      <c r="I37" s="192">
        <v>5</v>
      </c>
      <c r="J37" s="173">
        <f t="shared" si="5"/>
        <v>85.677228752246961</v>
      </c>
      <c r="K37" s="192">
        <v>7</v>
      </c>
      <c r="L37" s="173">
        <f t="shared" si="6"/>
        <v>61.704160301668395</v>
      </c>
      <c r="M37" s="192">
        <v>9</v>
      </c>
      <c r="N37" s="173">
        <f t="shared" si="7"/>
        <v>39.580270163748324</v>
      </c>
      <c r="O37" s="192">
        <v>9</v>
      </c>
      <c r="P37" s="173">
        <f t="shared" si="8"/>
        <v>39.580270163748324</v>
      </c>
      <c r="Q37" s="174">
        <f t="shared" si="9"/>
        <v>226.54192938141199</v>
      </c>
      <c r="S37" s="61" t="s">
        <v>35</v>
      </c>
      <c r="U37" s="182" t="s">
        <v>62</v>
      </c>
      <c r="V37" s="183" t="s">
        <v>935</v>
      </c>
      <c r="W37" s="188" t="s">
        <v>936</v>
      </c>
      <c r="X37" s="185" t="s">
        <v>937</v>
      </c>
      <c r="Y37" s="182" t="s">
        <v>56</v>
      </c>
      <c r="Z37" s="186" t="s">
        <v>356</v>
      </c>
      <c r="AA37" s="187" t="s">
        <v>938</v>
      </c>
      <c r="AB37" s="183">
        <v>3</v>
      </c>
      <c r="AC37" s="183">
        <v>5</v>
      </c>
      <c r="AD37" s="183">
        <v>3</v>
      </c>
      <c r="AE37" s="183">
        <v>4</v>
      </c>
    </row>
    <row r="38" spans="1:31" x14ac:dyDescent="0.2">
      <c r="A38" s="18">
        <v>36</v>
      </c>
      <c r="B38" s="64" t="s">
        <v>947</v>
      </c>
      <c r="C38" s="82" t="s">
        <v>948</v>
      </c>
      <c r="D38" s="62" t="s">
        <v>949</v>
      </c>
      <c r="F38" s="61" t="s">
        <v>674</v>
      </c>
      <c r="G38" s="20">
        <v>9</v>
      </c>
      <c r="H38" s="28" t="s">
        <v>56</v>
      </c>
      <c r="I38" s="192">
        <v>6</v>
      </c>
      <c r="J38" s="173">
        <f t="shared" si="5"/>
        <v>53.249007397228503</v>
      </c>
      <c r="K38" s="192">
        <v>7</v>
      </c>
      <c r="L38" s="173">
        <f t="shared" si="6"/>
        <v>38.790556804586728</v>
      </c>
      <c r="M38" s="192">
        <v>5</v>
      </c>
      <c r="N38" s="173">
        <f t="shared" si="7"/>
        <v>68.319180810720866</v>
      </c>
      <c r="O38" s="192">
        <v>7</v>
      </c>
      <c r="P38" s="173">
        <f t="shared" si="8"/>
        <v>38.790556804586728</v>
      </c>
      <c r="Q38" s="174">
        <f t="shared" si="9"/>
        <v>199.14930181712282</v>
      </c>
      <c r="S38" s="61" t="s">
        <v>35</v>
      </c>
      <c r="U38" s="182" t="s">
        <v>64</v>
      </c>
      <c r="V38" s="183" t="s">
        <v>939</v>
      </c>
      <c r="W38" s="188" t="s">
        <v>940</v>
      </c>
      <c r="X38" s="185" t="s">
        <v>941</v>
      </c>
      <c r="Y38" s="182" t="s">
        <v>56</v>
      </c>
      <c r="Z38" s="186" t="s">
        <v>827</v>
      </c>
      <c r="AA38" s="187" t="s">
        <v>942</v>
      </c>
      <c r="AB38" s="183">
        <v>7</v>
      </c>
      <c r="AC38" s="183">
        <v>3</v>
      </c>
      <c r="AD38" s="183">
        <v>4</v>
      </c>
      <c r="AE38" s="183">
        <v>6</v>
      </c>
    </row>
    <row r="39" spans="1:31" x14ac:dyDescent="0.2">
      <c r="A39" s="18">
        <v>37</v>
      </c>
      <c r="B39" s="64" t="s">
        <v>991</v>
      </c>
      <c r="C39" s="63" t="s">
        <v>992</v>
      </c>
      <c r="D39" s="62" t="s">
        <v>993</v>
      </c>
      <c r="F39" s="61" t="s">
        <v>64</v>
      </c>
      <c r="G39" s="20">
        <v>7</v>
      </c>
      <c r="H39" s="28" t="s">
        <v>293</v>
      </c>
      <c r="I39" s="192">
        <v>6</v>
      </c>
      <c r="J39" s="173">
        <f t="shared" si="5"/>
        <v>31.91876805295923</v>
      </c>
      <c r="K39" s="192">
        <v>6</v>
      </c>
      <c r="L39" s="173">
        <f t="shared" si="6"/>
        <v>31.91876805295923</v>
      </c>
      <c r="M39" s="192">
        <v>5</v>
      </c>
      <c r="N39" s="173">
        <f t="shared" si="7"/>
        <v>50.163544641054756</v>
      </c>
      <c r="O39" s="192">
        <v>5</v>
      </c>
      <c r="P39" s="173">
        <f t="shared" si="8"/>
        <v>50.163544641054756</v>
      </c>
      <c r="Q39" s="174">
        <f t="shared" si="9"/>
        <v>164.16462538802796</v>
      </c>
      <c r="S39" s="61" t="s">
        <v>35</v>
      </c>
      <c r="U39" s="182" t="s">
        <v>526</v>
      </c>
      <c r="V39" s="183" t="s">
        <v>943</v>
      </c>
      <c r="W39" s="188" t="s">
        <v>944</v>
      </c>
      <c r="X39" s="185" t="s">
        <v>945</v>
      </c>
      <c r="Y39" s="182" t="s">
        <v>56</v>
      </c>
      <c r="Z39" s="186" t="s">
        <v>738</v>
      </c>
      <c r="AA39" s="187" t="s">
        <v>946</v>
      </c>
      <c r="AB39" s="183">
        <v>5</v>
      </c>
      <c r="AC39" s="183">
        <v>6</v>
      </c>
      <c r="AD39" s="183">
        <v>7</v>
      </c>
      <c r="AE39" s="183">
        <v>3</v>
      </c>
    </row>
    <row r="40" spans="1:31" x14ac:dyDescent="0.2">
      <c r="A40" s="18">
        <v>38</v>
      </c>
      <c r="B40" s="64" t="s">
        <v>861</v>
      </c>
      <c r="C40" s="63" t="s">
        <v>862</v>
      </c>
      <c r="D40" s="62" t="s">
        <v>863</v>
      </c>
      <c r="F40" s="61" t="s">
        <v>749</v>
      </c>
      <c r="G40" s="20">
        <v>11</v>
      </c>
      <c r="H40" s="28" t="s">
        <v>60</v>
      </c>
      <c r="I40" s="192">
        <v>10</v>
      </c>
      <c r="J40" s="173">
        <f t="shared" si="5"/>
        <v>20.251452439729437</v>
      </c>
      <c r="K40" s="192">
        <v>6</v>
      </c>
      <c r="L40" s="173">
        <f t="shared" si="6"/>
        <v>67.707526284183615</v>
      </c>
      <c r="M40" s="192">
        <v>7</v>
      </c>
      <c r="N40" s="173">
        <f t="shared" si="7"/>
        <v>55.269277711743861</v>
      </c>
      <c r="O40" s="192" t="s">
        <v>25</v>
      </c>
      <c r="P40" s="173">
        <f t="shared" si="8"/>
        <v>0</v>
      </c>
      <c r="Q40" s="174">
        <f t="shared" si="9"/>
        <v>143.2282564356569</v>
      </c>
      <c r="S40" s="61" t="s">
        <v>35</v>
      </c>
      <c r="U40" s="182" t="s">
        <v>674</v>
      </c>
      <c r="V40" s="183" t="s">
        <v>947</v>
      </c>
      <c r="W40" s="188" t="s">
        <v>948</v>
      </c>
      <c r="X40" s="185" t="s">
        <v>949</v>
      </c>
      <c r="Y40" s="182" t="s">
        <v>56</v>
      </c>
      <c r="Z40" s="186" t="s">
        <v>720</v>
      </c>
      <c r="AA40" s="187" t="s">
        <v>950</v>
      </c>
      <c r="AB40" s="183">
        <v>6</v>
      </c>
      <c r="AC40" s="183">
        <v>7</v>
      </c>
      <c r="AD40" s="183">
        <v>5</v>
      </c>
      <c r="AE40" s="183">
        <v>7</v>
      </c>
    </row>
    <row r="41" spans="1:31" x14ac:dyDescent="0.2">
      <c r="A41" s="18">
        <v>39</v>
      </c>
      <c r="B41" s="64" t="s">
        <v>915</v>
      </c>
      <c r="C41" s="82" t="s">
        <v>685</v>
      </c>
      <c r="D41" s="62" t="s">
        <v>808</v>
      </c>
      <c r="F41" s="61" t="s">
        <v>356</v>
      </c>
      <c r="G41" s="20">
        <v>12</v>
      </c>
      <c r="H41" s="28" t="s">
        <v>34</v>
      </c>
      <c r="I41" s="192">
        <v>11</v>
      </c>
      <c r="J41" s="173">
        <f t="shared" si="5"/>
        <v>18.556094711136652</v>
      </c>
      <c r="K41" s="192">
        <v>9</v>
      </c>
      <c r="L41" s="173">
        <f t="shared" si="6"/>
        <v>39.580270163748324</v>
      </c>
      <c r="M41" s="192">
        <v>10</v>
      </c>
      <c r="N41" s="173">
        <f t="shared" si="7"/>
        <v>28.959062302381241</v>
      </c>
      <c r="O41" s="192">
        <v>8</v>
      </c>
      <c r="P41" s="173">
        <f t="shared" si="8"/>
        <v>50.471229619450732</v>
      </c>
      <c r="Q41" s="174">
        <f t="shared" si="9"/>
        <v>137.56665679671696</v>
      </c>
      <c r="S41" s="61" t="s">
        <v>35</v>
      </c>
      <c r="U41" s="182" t="s">
        <v>749</v>
      </c>
      <c r="V41" s="183" t="s">
        <v>951</v>
      </c>
      <c r="W41" s="188" t="s">
        <v>694</v>
      </c>
      <c r="X41" s="185" t="s">
        <v>731</v>
      </c>
      <c r="Y41" s="182" t="s">
        <v>56</v>
      </c>
      <c r="Z41" s="186" t="s">
        <v>952</v>
      </c>
      <c r="AA41" s="187" t="s">
        <v>953</v>
      </c>
      <c r="AB41" s="183">
        <v>8</v>
      </c>
      <c r="AC41" s="183">
        <v>8</v>
      </c>
      <c r="AD41" s="183">
        <v>8</v>
      </c>
      <c r="AE41" s="183">
        <v>8</v>
      </c>
    </row>
    <row r="42" spans="1:31" x14ac:dyDescent="0.2">
      <c r="A42" s="18">
        <v>40</v>
      </c>
      <c r="B42" s="64" t="s">
        <v>866</v>
      </c>
      <c r="C42" s="63" t="s">
        <v>867</v>
      </c>
      <c r="D42" s="62" t="s">
        <v>868</v>
      </c>
      <c r="F42" s="61" t="s">
        <v>63</v>
      </c>
      <c r="G42" s="20">
        <v>11</v>
      </c>
      <c r="H42" s="28" t="s">
        <v>60</v>
      </c>
      <c r="I42" s="192">
        <v>9</v>
      </c>
      <c r="J42" s="173">
        <f t="shared" si="5"/>
        <v>31.630236058672281</v>
      </c>
      <c r="K42" s="192">
        <v>9</v>
      </c>
      <c r="L42" s="173">
        <f t="shared" si="6"/>
        <v>31.630236058672281</v>
      </c>
      <c r="M42" s="192" t="s">
        <v>24</v>
      </c>
      <c r="N42" s="173">
        <f t="shared" si="7"/>
        <v>9.0909090909090917</v>
      </c>
      <c r="O42" s="192">
        <v>8</v>
      </c>
      <c r="P42" s="173">
        <f t="shared" si="8"/>
        <v>43.27877127195044</v>
      </c>
      <c r="Q42" s="174">
        <f t="shared" si="9"/>
        <v>115.63015248020409</v>
      </c>
      <c r="S42" s="61" t="s">
        <v>35</v>
      </c>
      <c r="U42" s="182" t="s">
        <v>716</v>
      </c>
      <c r="V42" s="183" t="s">
        <v>954</v>
      </c>
      <c r="W42" s="188" t="s">
        <v>955</v>
      </c>
      <c r="X42" s="185" t="s">
        <v>956</v>
      </c>
      <c r="Y42" s="182" t="s">
        <v>56</v>
      </c>
      <c r="Z42" s="186" t="s">
        <v>760</v>
      </c>
      <c r="AA42" s="187" t="s">
        <v>957</v>
      </c>
      <c r="AB42" s="183" t="s">
        <v>25</v>
      </c>
      <c r="AC42" s="183" t="s">
        <v>25</v>
      </c>
      <c r="AD42" s="183" t="s">
        <v>25</v>
      </c>
      <c r="AE42" s="183" t="s">
        <v>25</v>
      </c>
    </row>
    <row r="43" spans="1:31" x14ac:dyDescent="0.2">
      <c r="A43" s="18">
        <v>41</v>
      </c>
      <c r="B43" s="64" t="s">
        <v>995</v>
      </c>
      <c r="C43" s="63" t="s">
        <v>996</v>
      </c>
      <c r="D43" s="62" t="s">
        <v>997</v>
      </c>
      <c r="F43" s="61" t="s">
        <v>526</v>
      </c>
      <c r="G43" s="20">
        <v>7</v>
      </c>
      <c r="H43" s="28" t="s">
        <v>293</v>
      </c>
      <c r="I43" s="192" t="s">
        <v>26</v>
      </c>
      <c r="J43" s="173">
        <f t="shared" si="5"/>
        <v>0</v>
      </c>
      <c r="K43" s="192">
        <v>4</v>
      </c>
      <c r="L43" s="173">
        <f t="shared" si="6"/>
        <v>69.29475957717186</v>
      </c>
      <c r="M43" s="192">
        <v>6</v>
      </c>
      <c r="N43" s="173">
        <f t="shared" si="7"/>
        <v>31.91876805295923</v>
      </c>
      <c r="O43" s="192" t="s">
        <v>24</v>
      </c>
      <c r="P43" s="173">
        <f t="shared" si="8"/>
        <v>14.285714285714285</v>
      </c>
      <c r="Q43" s="174">
        <f t="shared" si="9"/>
        <v>115.49924191584537</v>
      </c>
      <c r="S43" s="61" t="s">
        <v>35</v>
      </c>
      <c r="U43" s="61" t="s">
        <v>354</v>
      </c>
      <c r="V43" s="64" t="s">
        <v>958</v>
      </c>
      <c r="W43" s="129" t="s">
        <v>959</v>
      </c>
      <c r="X43" s="128" t="s">
        <v>960</v>
      </c>
      <c r="Y43" s="61" t="s">
        <v>57</v>
      </c>
      <c r="Z43" s="119" t="s">
        <v>358</v>
      </c>
      <c r="AA43" s="148" t="s">
        <v>926</v>
      </c>
      <c r="AB43" s="64">
        <v>1</v>
      </c>
      <c r="AC43" s="64">
        <v>1</v>
      </c>
      <c r="AD43" s="64">
        <v>1</v>
      </c>
      <c r="AE43" s="64">
        <v>1</v>
      </c>
    </row>
    <row r="44" spans="1:31" x14ac:dyDescent="0.2">
      <c r="A44" s="18">
        <v>42</v>
      </c>
      <c r="B44" s="64" t="s">
        <v>968</v>
      </c>
      <c r="C44" s="63" t="s">
        <v>969</v>
      </c>
      <c r="D44" s="62" t="s">
        <v>970</v>
      </c>
      <c r="F44" s="61" t="s">
        <v>64</v>
      </c>
      <c r="G44" s="20">
        <v>6</v>
      </c>
      <c r="H44" s="28" t="s">
        <v>57</v>
      </c>
      <c r="I44" s="192">
        <v>5</v>
      </c>
      <c r="J44" s="173">
        <f t="shared" si="5"/>
        <v>37.29239563571457</v>
      </c>
      <c r="K44" s="192">
        <v>5</v>
      </c>
      <c r="L44" s="173">
        <f t="shared" si="6"/>
        <v>37.29239563571457</v>
      </c>
      <c r="M44" s="192">
        <v>5</v>
      </c>
      <c r="N44" s="173">
        <f t="shared" si="7"/>
        <v>37.29239563571457</v>
      </c>
      <c r="O44" s="192" t="s">
        <v>25</v>
      </c>
      <c r="P44" s="173">
        <f t="shared" si="8"/>
        <v>0</v>
      </c>
      <c r="Q44" s="174">
        <f t="shared" si="9"/>
        <v>111.87718690714371</v>
      </c>
      <c r="S44" s="61" t="s">
        <v>35</v>
      </c>
      <c r="U44" s="61" t="s">
        <v>357</v>
      </c>
      <c r="V44" s="64" t="s">
        <v>764</v>
      </c>
      <c r="W44" s="129" t="s">
        <v>725</v>
      </c>
      <c r="X44" s="128" t="s">
        <v>765</v>
      </c>
      <c r="Y44" s="61" t="s">
        <v>57</v>
      </c>
      <c r="Z44" s="119" t="s">
        <v>526</v>
      </c>
      <c r="AA44" s="148" t="s">
        <v>961</v>
      </c>
      <c r="AB44" s="64">
        <v>2</v>
      </c>
      <c r="AC44" s="64">
        <v>2</v>
      </c>
      <c r="AD44" s="64">
        <v>2</v>
      </c>
      <c r="AE44" s="64" t="s">
        <v>24</v>
      </c>
    </row>
    <row r="45" spans="1:31" x14ac:dyDescent="0.2">
      <c r="A45" s="18">
        <v>43</v>
      </c>
      <c r="B45" s="64" t="s">
        <v>917</v>
      </c>
      <c r="C45" s="63" t="s">
        <v>918</v>
      </c>
      <c r="D45" s="62" t="s">
        <v>919</v>
      </c>
      <c r="F45" s="61" t="s">
        <v>65</v>
      </c>
      <c r="G45" s="20">
        <v>12</v>
      </c>
      <c r="H45" s="28" t="s">
        <v>34</v>
      </c>
      <c r="I45" s="192">
        <v>6</v>
      </c>
      <c r="J45" s="173">
        <f t="shared" si="5"/>
        <v>73.384833116532391</v>
      </c>
      <c r="K45" s="192">
        <v>11</v>
      </c>
      <c r="L45" s="173">
        <f t="shared" si="6"/>
        <v>18.556094711136652</v>
      </c>
      <c r="M45" s="192" t="s">
        <v>24</v>
      </c>
      <c r="N45" s="173">
        <f t="shared" si="7"/>
        <v>8.3333333333333321</v>
      </c>
      <c r="O45" s="192" t="s">
        <v>24</v>
      </c>
      <c r="P45" s="173">
        <f t="shared" si="8"/>
        <v>8.3333333333333321</v>
      </c>
      <c r="Q45" s="174">
        <f t="shared" si="9"/>
        <v>108.6075944943357</v>
      </c>
      <c r="S45" s="61" t="s">
        <v>35</v>
      </c>
      <c r="U45" s="61" t="s">
        <v>358</v>
      </c>
      <c r="V45" s="64" t="s">
        <v>962</v>
      </c>
      <c r="W45" s="129" t="s">
        <v>963</v>
      </c>
      <c r="X45" s="128" t="s">
        <v>964</v>
      </c>
      <c r="Y45" s="61" t="s">
        <v>57</v>
      </c>
      <c r="Z45" s="119" t="s">
        <v>749</v>
      </c>
      <c r="AA45" s="148" t="s">
        <v>965</v>
      </c>
      <c r="AB45" s="64">
        <v>3</v>
      </c>
      <c r="AC45" s="64">
        <v>3</v>
      </c>
      <c r="AD45" s="64">
        <v>4</v>
      </c>
      <c r="AE45" s="64">
        <v>2</v>
      </c>
    </row>
    <row r="46" spans="1:31" x14ac:dyDescent="0.2">
      <c r="A46" s="18">
        <v>44</v>
      </c>
      <c r="B46" s="64" t="s">
        <v>871</v>
      </c>
      <c r="C46" s="82" t="s">
        <v>872</v>
      </c>
      <c r="D46" s="62" t="s">
        <v>873</v>
      </c>
      <c r="F46" s="61" t="s">
        <v>356</v>
      </c>
      <c r="G46" s="20">
        <v>11</v>
      </c>
      <c r="H46" s="28" t="s">
        <v>60</v>
      </c>
      <c r="I46" s="192">
        <v>10</v>
      </c>
      <c r="J46" s="173">
        <f t="shared" si="5"/>
        <v>20.251452439729437</v>
      </c>
      <c r="K46" s="192" t="s">
        <v>24</v>
      </c>
      <c r="L46" s="173">
        <f t="shared" si="6"/>
        <v>9.0909090909090917</v>
      </c>
      <c r="M46" s="192">
        <v>8</v>
      </c>
      <c r="N46" s="173">
        <f t="shared" si="7"/>
        <v>43.27877127195044</v>
      </c>
      <c r="O46" s="192">
        <v>9</v>
      </c>
      <c r="P46" s="173">
        <f t="shared" si="8"/>
        <v>31.630236058672281</v>
      </c>
      <c r="Q46" s="174">
        <f t="shared" si="9"/>
        <v>104.25136886126124</v>
      </c>
      <c r="S46" s="61" t="s">
        <v>35</v>
      </c>
      <c r="U46" s="61" t="s">
        <v>62</v>
      </c>
      <c r="V46" s="64" t="s">
        <v>966</v>
      </c>
      <c r="W46" s="129" t="s">
        <v>755</v>
      </c>
      <c r="X46" s="128" t="s">
        <v>756</v>
      </c>
      <c r="Y46" s="61" t="s">
        <v>57</v>
      </c>
      <c r="Z46" s="119" t="s">
        <v>356</v>
      </c>
      <c r="AA46" s="148" t="s">
        <v>967</v>
      </c>
      <c r="AB46" s="64">
        <v>4</v>
      </c>
      <c r="AC46" s="64">
        <v>4</v>
      </c>
      <c r="AD46" s="64">
        <v>3</v>
      </c>
      <c r="AE46" s="64">
        <v>3</v>
      </c>
    </row>
    <row r="47" spans="1:31" x14ac:dyDescent="0.2">
      <c r="A47" s="18">
        <v>45</v>
      </c>
      <c r="B47" s="64" t="s">
        <v>889</v>
      </c>
      <c r="C47" s="63" t="s">
        <v>890</v>
      </c>
      <c r="D47" s="62" t="s">
        <v>891</v>
      </c>
      <c r="F47" s="61" t="s">
        <v>62</v>
      </c>
      <c r="G47" s="20">
        <v>4</v>
      </c>
      <c r="H47" s="28" t="s">
        <v>1003</v>
      </c>
      <c r="I47" s="192">
        <v>4</v>
      </c>
      <c r="J47" s="173">
        <f t="shared" si="5"/>
        <v>25</v>
      </c>
      <c r="K47" s="192">
        <v>4</v>
      </c>
      <c r="L47" s="173">
        <f t="shared" si="6"/>
        <v>25</v>
      </c>
      <c r="M47" s="192" t="s">
        <v>24</v>
      </c>
      <c r="N47" s="173">
        <f t="shared" si="7"/>
        <v>25</v>
      </c>
      <c r="O47" s="192">
        <v>4</v>
      </c>
      <c r="P47" s="173">
        <f t="shared" si="8"/>
        <v>25</v>
      </c>
      <c r="Q47" s="174">
        <f t="shared" si="9"/>
        <v>100</v>
      </c>
      <c r="S47" s="61" t="s">
        <v>35</v>
      </c>
      <c r="U47" s="61" t="s">
        <v>64</v>
      </c>
      <c r="V47" s="64" t="s">
        <v>968</v>
      </c>
      <c r="W47" s="129" t="s">
        <v>969</v>
      </c>
      <c r="X47" s="128" t="s">
        <v>970</v>
      </c>
      <c r="Y47" s="61" t="s">
        <v>57</v>
      </c>
      <c r="Z47" s="119" t="s">
        <v>683</v>
      </c>
      <c r="AA47" s="148" t="s">
        <v>971</v>
      </c>
      <c r="AB47" s="64">
        <v>5</v>
      </c>
      <c r="AC47" s="64">
        <v>5</v>
      </c>
      <c r="AD47" s="64">
        <v>5</v>
      </c>
      <c r="AE47" s="64" t="s">
        <v>25</v>
      </c>
    </row>
    <row r="48" spans="1:31" x14ac:dyDescent="0.2">
      <c r="A48" s="18">
        <v>46</v>
      </c>
      <c r="B48" s="64" t="s">
        <v>951</v>
      </c>
      <c r="C48" s="63" t="s">
        <v>694</v>
      </c>
      <c r="D48" s="62" t="s">
        <v>731</v>
      </c>
      <c r="F48" s="61" t="s">
        <v>749</v>
      </c>
      <c r="G48" s="20">
        <v>9</v>
      </c>
      <c r="H48" s="28" t="s">
        <v>56</v>
      </c>
      <c r="I48" s="192">
        <v>8</v>
      </c>
      <c r="J48" s="173">
        <f t="shared" si="5"/>
        <v>24.779848344591286</v>
      </c>
      <c r="K48" s="192">
        <v>8</v>
      </c>
      <c r="L48" s="173">
        <f t="shared" si="6"/>
        <v>24.779848344591286</v>
      </c>
      <c r="M48" s="192">
        <v>8</v>
      </c>
      <c r="N48" s="173">
        <f t="shared" si="7"/>
        <v>24.779848344591286</v>
      </c>
      <c r="O48" s="192">
        <v>8</v>
      </c>
      <c r="P48" s="173">
        <f t="shared" si="8"/>
        <v>24.779848344591286</v>
      </c>
      <c r="Q48" s="174">
        <f t="shared" si="9"/>
        <v>99.119393378365146</v>
      </c>
      <c r="S48" s="61" t="s">
        <v>35</v>
      </c>
      <c r="U48" s="61" t="s">
        <v>716</v>
      </c>
      <c r="V48" s="64" t="s">
        <v>972</v>
      </c>
      <c r="W48" s="129" t="s">
        <v>973</v>
      </c>
      <c r="X48" s="128" t="s">
        <v>974</v>
      </c>
      <c r="Y48" s="61" t="s">
        <v>57</v>
      </c>
      <c r="Z48" s="119" t="s">
        <v>753</v>
      </c>
      <c r="AA48" s="148" t="s">
        <v>832</v>
      </c>
      <c r="AB48" s="64" t="s">
        <v>25</v>
      </c>
      <c r="AC48" s="64" t="s">
        <v>25</v>
      </c>
      <c r="AD48" s="64" t="s">
        <v>25</v>
      </c>
      <c r="AE48" s="64" t="s">
        <v>25</v>
      </c>
    </row>
    <row r="49" spans="1:31" x14ac:dyDescent="0.2">
      <c r="A49" s="18">
        <v>47</v>
      </c>
      <c r="B49" s="64" t="s">
        <v>824</v>
      </c>
      <c r="C49" s="63" t="s">
        <v>825</v>
      </c>
      <c r="D49" s="62" t="s">
        <v>826</v>
      </c>
      <c r="F49" s="61" t="s">
        <v>358</v>
      </c>
      <c r="G49" s="20">
        <v>4</v>
      </c>
      <c r="H49" s="28" t="s">
        <v>349</v>
      </c>
      <c r="I49" s="192">
        <v>3</v>
      </c>
      <c r="J49" s="173">
        <f t="shared" si="5"/>
        <v>56.246936830414995</v>
      </c>
      <c r="K49" s="192" t="s">
        <v>25</v>
      </c>
      <c r="L49" s="173">
        <f t="shared" si="6"/>
        <v>0</v>
      </c>
      <c r="M49" s="192" t="s">
        <v>24</v>
      </c>
      <c r="N49" s="173">
        <f t="shared" si="7"/>
        <v>25</v>
      </c>
      <c r="O49" s="192" t="s">
        <v>25</v>
      </c>
      <c r="P49" s="173">
        <f t="shared" si="8"/>
        <v>0</v>
      </c>
      <c r="Q49" s="174">
        <f t="shared" si="9"/>
        <v>81.246936830414995</v>
      </c>
      <c r="S49" s="61" t="s">
        <v>35</v>
      </c>
      <c r="U49" s="182" t="s">
        <v>354</v>
      </c>
      <c r="V49" s="183" t="s">
        <v>975</v>
      </c>
      <c r="W49" s="188" t="s">
        <v>976</v>
      </c>
      <c r="X49" s="185" t="s">
        <v>977</v>
      </c>
      <c r="Y49" s="182" t="s">
        <v>293</v>
      </c>
      <c r="Z49" s="186" t="s">
        <v>62</v>
      </c>
      <c r="AA49" s="187" t="s">
        <v>978</v>
      </c>
      <c r="AB49" s="183">
        <v>1</v>
      </c>
      <c r="AC49" s="183">
        <v>1</v>
      </c>
      <c r="AD49" s="183">
        <v>2</v>
      </c>
      <c r="AE49" s="183">
        <v>3</v>
      </c>
    </row>
    <row r="50" spans="1:31" x14ac:dyDescent="0.2">
      <c r="A50" s="18">
        <v>48</v>
      </c>
      <c r="B50" s="64" t="s">
        <v>999</v>
      </c>
      <c r="C50" s="63" t="s">
        <v>1000</v>
      </c>
      <c r="D50" s="62" t="s">
        <v>1001</v>
      </c>
      <c r="F50" s="61" t="s">
        <v>674</v>
      </c>
      <c r="G50" s="20">
        <v>7</v>
      </c>
      <c r="H50" s="28" t="s">
        <v>293</v>
      </c>
      <c r="I50" s="192" t="s">
        <v>24</v>
      </c>
      <c r="J50" s="173">
        <f t="shared" si="5"/>
        <v>14.285714285714285</v>
      </c>
      <c r="K50" s="192">
        <v>7</v>
      </c>
      <c r="L50" s="173">
        <f t="shared" si="6"/>
        <v>14.285714285714285</v>
      </c>
      <c r="M50" s="192" t="s">
        <v>24</v>
      </c>
      <c r="N50" s="173">
        <f t="shared" si="7"/>
        <v>14.285714285714285</v>
      </c>
      <c r="O50" s="192" t="s">
        <v>24</v>
      </c>
      <c r="P50" s="173">
        <f t="shared" si="8"/>
        <v>14.285714285714285</v>
      </c>
      <c r="Q50" s="174">
        <f t="shared" si="9"/>
        <v>57.142857142857139</v>
      </c>
      <c r="S50" s="61" t="s">
        <v>35</v>
      </c>
      <c r="U50" s="182" t="s">
        <v>357</v>
      </c>
      <c r="V50" s="183" t="s">
        <v>979</v>
      </c>
      <c r="W50" s="188" t="s">
        <v>980</v>
      </c>
      <c r="X50" s="185" t="s">
        <v>981</v>
      </c>
      <c r="Y50" s="182" t="s">
        <v>293</v>
      </c>
      <c r="Z50" s="186" t="s">
        <v>64</v>
      </c>
      <c r="AA50" s="187" t="s">
        <v>982</v>
      </c>
      <c r="AB50" s="183">
        <v>3</v>
      </c>
      <c r="AC50" s="183">
        <v>2</v>
      </c>
      <c r="AD50" s="183">
        <v>1</v>
      </c>
      <c r="AE50" s="183">
        <v>2</v>
      </c>
    </row>
    <row r="51" spans="1:31" x14ac:dyDescent="0.2">
      <c r="A51" s="18">
        <v>49</v>
      </c>
      <c r="B51" s="64" t="s">
        <v>921</v>
      </c>
      <c r="C51" s="63" t="s">
        <v>922</v>
      </c>
      <c r="D51" s="62" t="s">
        <v>923</v>
      </c>
      <c r="F51" s="61" t="s">
        <v>714</v>
      </c>
      <c r="G51" s="20">
        <v>12</v>
      </c>
      <c r="H51" s="28" t="s">
        <v>34</v>
      </c>
      <c r="I51" s="192">
        <v>12</v>
      </c>
      <c r="J51" s="173">
        <f t="shared" si="5"/>
        <v>8.3333333333333321</v>
      </c>
      <c r="K51" s="192" t="s">
        <v>25</v>
      </c>
      <c r="L51" s="173">
        <f t="shared" si="6"/>
        <v>0</v>
      </c>
      <c r="M51" s="192" t="s">
        <v>24</v>
      </c>
      <c r="N51" s="173">
        <f t="shared" si="7"/>
        <v>8.3333333333333321</v>
      </c>
      <c r="O51" s="192">
        <v>10</v>
      </c>
      <c r="P51" s="173">
        <f t="shared" si="8"/>
        <v>28.959062302381241</v>
      </c>
      <c r="Q51" s="174">
        <f t="shared" si="9"/>
        <v>45.625728969047906</v>
      </c>
      <c r="S51" s="61" t="s">
        <v>35</v>
      </c>
      <c r="U51" s="182" t="s">
        <v>358</v>
      </c>
      <c r="V51" s="183" t="s">
        <v>983</v>
      </c>
      <c r="W51" s="188" t="s">
        <v>984</v>
      </c>
      <c r="X51" s="185" t="s">
        <v>985</v>
      </c>
      <c r="Y51" s="182" t="s">
        <v>293</v>
      </c>
      <c r="Z51" s="186" t="s">
        <v>674</v>
      </c>
      <c r="AA51" s="187" t="s">
        <v>986</v>
      </c>
      <c r="AB51" s="183">
        <v>7</v>
      </c>
      <c r="AC51" s="183">
        <v>3</v>
      </c>
      <c r="AD51" s="183">
        <v>3</v>
      </c>
      <c r="AE51" s="183">
        <v>1</v>
      </c>
    </row>
    <row r="52" spans="1:31" x14ac:dyDescent="0.2">
      <c r="A52" s="18">
        <v>50</v>
      </c>
      <c r="B52" s="64" t="s">
        <v>876</v>
      </c>
      <c r="C52" s="63" t="s">
        <v>877</v>
      </c>
      <c r="D52" s="62" t="s">
        <v>878</v>
      </c>
      <c r="F52" s="61" t="s">
        <v>716</v>
      </c>
      <c r="G52" s="20">
        <v>11</v>
      </c>
      <c r="H52" s="28" t="s">
        <v>60</v>
      </c>
      <c r="I52" s="192" t="s">
        <v>24</v>
      </c>
      <c r="J52" s="173">
        <f t="shared" si="5"/>
        <v>9.0909090909090917</v>
      </c>
      <c r="K52" s="192" t="s">
        <v>24</v>
      </c>
      <c r="L52" s="173">
        <f t="shared" si="6"/>
        <v>9.0909090909090917</v>
      </c>
      <c r="M52" s="192" t="s">
        <v>24</v>
      </c>
      <c r="N52" s="173">
        <f t="shared" si="7"/>
        <v>9.0909090909090917</v>
      </c>
      <c r="O52" s="192" t="s">
        <v>24</v>
      </c>
      <c r="P52" s="173">
        <f t="shared" si="8"/>
        <v>9.0909090909090917</v>
      </c>
      <c r="Q52" s="174">
        <f t="shared" si="9"/>
        <v>36.363636363636367</v>
      </c>
      <c r="S52" s="61" t="s">
        <v>35</v>
      </c>
      <c r="U52" s="182" t="s">
        <v>62</v>
      </c>
      <c r="V52" s="183" t="s">
        <v>987</v>
      </c>
      <c r="W52" s="188" t="s">
        <v>988</v>
      </c>
      <c r="X52" s="185" t="s">
        <v>989</v>
      </c>
      <c r="Y52" s="182" t="s">
        <v>293</v>
      </c>
      <c r="Z52" s="186" t="s">
        <v>714</v>
      </c>
      <c r="AA52" s="187" t="s">
        <v>990</v>
      </c>
      <c r="AB52" s="183">
        <v>4</v>
      </c>
      <c r="AC52" s="183">
        <v>5</v>
      </c>
      <c r="AD52" s="183">
        <v>4</v>
      </c>
      <c r="AE52" s="183">
        <v>4</v>
      </c>
    </row>
    <row r="53" spans="1:31" x14ac:dyDescent="0.2">
      <c r="A53" s="18">
        <v>51</v>
      </c>
      <c r="B53" s="64" t="s">
        <v>829</v>
      </c>
      <c r="C53" s="63" t="s">
        <v>830</v>
      </c>
      <c r="D53" s="62" t="s">
        <v>831</v>
      </c>
      <c r="F53" s="61" t="s">
        <v>716</v>
      </c>
      <c r="G53" s="20">
        <v>4</v>
      </c>
      <c r="H53" s="28" t="s">
        <v>349</v>
      </c>
      <c r="I53" s="192" t="s">
        <v>25</v>
      </c>
      <c r="J53" s="173">
        <f t="shared" si="5"/>
        <v>0</v>
      </c>
      <c r="K53" s="192" t="s">
        <v>25</v>
      </c>
      <c r="L53" s="173">
        <f t="shared" si="6"/>
        <v>0</v>
      </c>
      <c r="M53" s="192" t="s">
        <v>25</v>
      </c>
      <c r="N53" s="173">
        <f t="shared" si="7"/>
        <v>0</v>
      </c>
      <c r="O53" s="192" t="s">
        <v>25</v>
      </c>
      <c r="P53" s="173">
        <f t="shared" si="8"/>
        <v>0</v>
      </c>
      <c r="Q53" s="174">
        <f t="shared" si="9"/>
        <v>0</v>
      </c>
      <c r="S53" s="61" t="s">
        <v>293</v>
      </c>
      <c r="U53" s="182" t="s">
        <v>64</v>
      </c>
      <c r="V53" s="183" t="s">
        <v>991</v>
      </c>
      <c r="W53" s="188" t="s">
        <v>992</v>
      </c>
      <c r="X53" s="185" t="s">
        <v>993</v>
      </c>
      <c r="Y53" s="182" t="s">
        <v>293</v>
      </c>
      <c r="Z53" s="186" t="s">
        <v>792</v>
      </c>
      <c r="AA53" s="187" t="s">
        <v>994</v>
      </c>
      <c r="AB53" s="183">
        <v>6</v>
      </c>
      <c r="AC53" s="183">
        <v>6</v>
      </c>
      <c r="AD53" s="183">
        <v>5</v>
      </c>
      <c r="AE53" s="183">
        <v>5</v>
      </c>
    </row>
    <row r="54" spans="1:31" x14ac:dyDescent="0.2">
      <c r="A54" s="18">
        <v>52</v>
      </c>
      <c r="B54" s="64" t="s">
        <v>954</v>
      </c>
      <c r="C54" s="63" t="s">
        <v>955</v>
      </c>
      <c r="D54" s="62" t="s">
        <v>956</v>
      </c>
      <c r="F54" s="61" t="s">
        <v>716</v>
      </c>
      <c r="G54" s="20">
        <v>9</v>
      </c>
      <c r="H54" s="28" t="s">
        <v>56</v>
      </c>
      <c r="I54" s="192" t="s">
        <v>25</v>
      </c>
      <c r="J54" s="173">
        <f t="shared" si="5"/>
        <v>0</v>
      </c>
      <c r="K54" s="192" t="s">
        <v>25</v>
      </c>
      <c r="L54" s="173">
        <f t="shared" si="6"/>
        <v>0</v>
      </c>
      <c r="M54" s="192" t="s">
        <v>25</v>
      </c>
      <c r="N54" s="173">
        <f t="shared" si="7"/>
        <v>0</v>
      </c>
      <c r="O54" s="192" t="s">
        <v>25</v>
      </c>
      <c r="P54" s="173">
        <f t="shared" si="8"/>
        <v>0</v>
      </c>
      <c r="Q54" s="174">
        <f t="shared" si="9"/>
        <v>0</v>
      </c>
      <c r="S54" s="61" t="s">
        <v>293</v>
      </c>
      <c r="U54" s="182" t="s">
        <v>526</v>
      </c>
      <c r="V54" s="183" t="s">
        <v>995</v>
      </c>
      <c r="W54" s="188" t="s">
        <v>996</v>
      </c>
      <c r="X54" s="185" t="s">
        <v>997</v>
      </c>
      <c r="Y54" s="182" t="s">
        <v>293</v>
      </c>
      <c r="Z54" s="186" t="s">
        <v>720</v>
      </c>
      <c r="AA54" s="187" t="s">
        <v>998</v>
      </c>
      <c r="AB54" s="183" t="s">
        <v>26</v>
      </c>
      <c r="AC54" s="183">
        <v>4</v>
      </c>
      <c r="AD54" s="183">
        <v>6</v>
      </c>
      <c r="AE54" s="183" t="s">
        <v>24</v>
      </c>
    </row>
    <row r="55" spans="1:31" x14ac:dyDescent="0.2">
      <c r="A55" s="18">
        <v>53</v>
      </c>
      <c r="B55" s="64" t="s">
        <v>972</v>
      </c>
      <c r="C55" s="63" t="s">
        <v>973</v>
      </c>
      <c r="D55" s="62" t="s">
        <v>974</v>
      </c>
      <c r="F55" s="61" t="s">
        <v>716</v>
      </c>
      <c r="G55" s="20">
        <v>6</v>
      </c>
      <c r="H55" s="28" t="s">
        <v>57</v>
      </c>
      <c r="I55" s="192" t="s">
        <v>25</v>
      </c>
      <c r="J55" s="173">
        <f t="shared" si="5"/>
        <v>0</v>
      </c>
      <c r="K55" s="192" t="s">
        <v>25</v>
      </c>
      <c r="L55" s="173">
        <f t="shared" si="6"/>
        <v>0</v>
      </c>
      <c r="M55" s="192" t="s">
        <v>25</v>
      </c>
      <c r="N55" s="173">
        <f t="shared" si="7"/>
        <v>0</v>
      </c>
      <c r="O55" s="192" t="s">
        <v>25</v>
      </c>
      <c r="P55" s="173">
        <f t="shared" si="8"/>
        <v>0</v>
      </c>
      <c r="Q55" s="174">
        <f t="shared" si="9"/>
        <v>0</v>
      </c>
      <c r="S55" s="61" t="s">
        <v>293</v>
      </c>
      <c r="U55" s="182" t="s">
        <v>674</v>
      </c>
      <c r="V55" s="183" t="s">
        <v>999</v>
      </c>
      <c r="W55" s="188" t="s">
        <v>1000</v>
      </c>
      <c r="X55" s="185" t="s">
        <v>1001</v>
      </c>
      <c r="Y55" s="182" t="s">
        <v>293</v>
      </c>
      <c r="Z55" s="186" t="s">
        <v>864</v>
      </c>
      <c r="AA55" s="187" t="s">
        <v>1002</v>
      </c>
      <c r="AB55" s="183" t="s">
        <v>24</v>
      </c>
      <c r="AC55" s="183">
        <v>7</v>
      </c>
      <c r="AD55" s="183" t="s">
        <v>24</v>
      </c>
      <c r="AE55" s="183" t="s">
        <v>24</v>
      </c>
    </row>
    <row r="56" spans="1:31" x14ac:dyDescent="0.2">
      <c r="J56"/>
      <c r="K56"/>
      <c r="L56"/>
      <c r="M56"/>
      <c r="N56"/>
      <c r="O56"/>
      <c r="P56"/>
      <c r="S56" s="29"/>
      <c r="U56" s="29"/>
      <c r="V56" s="29"/>
      <c r="W56" s="47"/>
      <c r="Y56"/>
      <c r="Z56"/>
      <c r="AA56"/>
      <c r="AB56"/>
      <c r="AC56"/>
      <c r="AD56"/>
      <c r="AE56"/>
    </row>
    <row r="57" spans="1:31" x14ac:dyDescent="0.2">
      <c r="J57"/>
      <c r="K57"/>
      <c r="L57"/>
      <c r="M57"/>
      <c r="N57"/>
      <c r="O57"/>
      <c r="P57"/>
      <c r="S57" s="29"/>
      <c r="U57" s="29"/>
      <c r="V57" s="29"/>
      <c r="W57" s="47"/>
      <c r="Y57"/>
      <c r="Z57"/>
      <c r="AA57"/>
      <c r="AB57"/>
      <c r="AC57"/>
      <c r="AD57"/>
      <c r="AE57"/>
    </row>
    <row r="58" spans="1:31" x14ac:dyDescent="0.2">
      <c r="J58"/>
      <c r="K58"/>
      <c r="L58" s="23"/>
      <c r="N58"/>
      <c r="P58"/>
      <c r="S58" s="29"/>
      <c r="U58" s="29"/>
      <c r="V58" s="29"/>
      <c r="W58" s="47"/>
      <c r="Y58"/>
      <c r="Z58"/>
      <c r="AA58"/>
      <c r="AB58"/>
      <c r="AC58"/>
      <c r="AD58"/>
      <c r="AE58"/>
    </row>
    <row r="59" spans="1:31" x14ac:dyDescent="0.2">
      <c r="J59"/>
      <c r="L59" s="23"/>
      <c r="N59"/>
      <c r="O59" s="29"/>
      <c r="P59"/>
      <c r="Q59" s="29"/>
      <c r="R59" s="29"/>
      <c r="S59" s="47"/>
      <c r="U59"/>
      <c r="V59"/>
      <c r="W59"/>
      <c r="Y59"/>
      <c r="Z59"/>
      <c r="AA59"/>
      <c r="AB59"/>
      <c r="AC59"/>
      <c r="AD59"/>
      <c r="AE59"/>
    </row>
    <row r="60" spans="1:31" x14ac:dyDescent="0.2">
      <c r="J60"/>
      <c r="L60" s="23"/>
      <c r="N60"/>
      <c r="O60" s="29"/>
      <c r="P60"/>
      <c r="Q60" s="29"/>
      <c r="R60" s="29"/>
      <c r="S60" s="47"/>
      <c r="U60"/>
      <c r="V60"/>
      <c r="W60"/>
      <c r="Y60"/>
      <c r="Z60"/>
      <c r="AA60"/>
      <c r="AB60"/>
      <c r="AC60"/>
      <c r="AD60"/>
      <c r="AE60"/>
    </row>
    <row r="61" spans="1:31" x14ac:dyDescent="0.2">
      <c r="J61"/>
      <c r="L61" s="23"/>
      <c r="N61"/>
      <c r="O61" s="29"/>
      <c r="P61"/>
      <c r="Q61" s="29"/>
      <c r="R61" s="29"/>
      <c r="S61" s="47"/>
      <c r="U61"/>
      <c r="V61"/>
      <c r="W61"/>
      <c r="Y61"/>
      <c r="Z61"/>
      <c r="AA61"/>
      <c r="AB61"/>
      <c r="AC61"/>
      <c r="AD61"/>
      <c r="AE61"/>
    </row>
    <row r="62" spans="1:31" x14ac:dyDescent="0.2">
      <c r="J62"/>
      <c r="L62" s="23"/>
      <c r="N62"/>
      <c r="O62" s="29"/>
      <c r="P62"/>
      <c r="Q62" s="29"/>
      <c r="R62" s="29"/>
      <c r="S62" s="47"/>
      <c r="U62"/>
      <c r="V62"/>
      <c r="W62"/>
      <c r="Y62"/>
      <c r="Z62"/>
      <c r="AA62"/>
      <c r="AB62"/>
      <c r="AC62"/>
      <c r="AD62"/>
      <c r="AE62"/>
    </row>
    <row r="63" spans="1:31" x14ac:dyDescent="0.2">
      <c r="J63"/>
      <c r="L63" s="23"/>
      <c r="N63"/>
      <c r="O63" s="29"/>
      <c r="P63"/>
      <c r="Q63" s="29"/>
      <c r="R63" s="29"/>
      <c r="S63" s="47"/>
      <c r="U63"/>
      <c r="V63"/>
      <c r="W63"/>
      <c r="Y63"/>
      <c r="Z63"/>
      <c r="AA63"/>
      <c r="AB63"/>
      <c r="AC63"/>
      <c r="AD63"/>
      <c r="AE63"/>
    </row>
    <row r="64" spans="1:31" x14ac:dyDescent="0.2">
      <c r="J64"/>
      <c r="L64" s="23"/>
      <c r="N64"/>
      <c r="O64" s="29"/>
      <c r="P64"/>
      <c r="Q64" s="29"/>
      <c r="R64" s="29"/>
      <c r="S64" s="47"/>
      <c r="U64"/>
      <c r="V64"/>
      <c r="W64"/>
      <c r="Y64"/>
      <c r="Z64"/>
      <c r="AA64"/>
      <c r="AB64"/>
      <c r="AC64"/>
      <c r="AD64"/>
      <c r="AE64"/>
    </row>
    <row r="65" spans="10:31" x14ac:dyDescent="0.2">
      <c r="J65"/>
      <c r="L65" s="23"/>
      <c r="N65"/>
      <c r="O65" s="29"/>
      <c r="P65"/>
      <c r="Q65" s="29"/>
      <c r="R65" s="29"/>
      <c r="S65" s="47"/>
      <c r="U65"/>
      <c r="V65"/>
      <c r="W65"/>
      <c r="Y65"/>
      <c r="Z65"/>
      <c r="AA65"/>
      <c r="AB65"/>
      <c r="AC65"/>
      <c r="AD65"/>
      <c r="AE65"/>
    </row>
    <row r="66" spans="10:31" x14ac:dyDescent="0.2">
      <c r="J66"/>
      <c r="L66" s="23"/>
      <c r="N66"/>
      <c r="O66" s="29"/>
      <c r="P66"/>
      <c r="Q66" s="29"/>
      <c r="R66" s="29"/>
      <c r="S66" s="47"/>
      <c r="U66"/>
      <c r="V66"/>
      <c r="W66"/>
      <c r="Y66"/>
      <c r="Z66"/>
      <c r="AA66"/>
      <c r="AB66"/>
      <c r="AC66"/>
      <c r="AD66"/>
      <c r="AE66"/>
    </row>
    <row r="67" spans="10:31" x14ac:dyDescent="0.2">
      <c r="J67"/>
      <c r="L67" s="23"/>
      <c r="N67"/>
      <c r="O67" s="29"/>
      <c r="P67"/>
      <c r="Q67" s="29"/>
      <c r="R67" s="29"/>
      <c r="S67" s="47"/>
      <c r="U67"/>
      <c r="V67"/>
      <c r="W67"/>
      <c r="Y67"/>
      <c r="Z67"/>
      <c r="AA67"/>
      <c r="AB67"/>
      <c r="AC67"/>
      <c r="AD67"/>
      <c r="AE67"/>
    </row>
    <row r="68" spans="10:31" x14ac:dyDescent="0.2">
      <c r="J68"/>
      <c r="L68" s="23"/>
      <c r="N68"/>
      <c r="O68" s="29"/>
      <c r="P68"/>
      <c r="Q68" s="29"/>
      <c r="R68" s="29"/>
      <c r="S68" s="47"/>
      <c r="U68"/>
      <c r="V68"/>
      <c r="W68"/>
      <c r="Y68"/>
      <c r="Z68"/>
      <c r="AA68"/>
      <c r="AB68"/>
      <c r="AC68"/>
      <c r="AD68"/>
      <c r="AE68"/>
    </row>
    <row r="69" spans="10:31" x14ac:dyDescent="0.2">
      <c r="J69"/>
      <c r="L69" s="23"/>
      <c r="N69"/>
      <c r="O69" s="29"/>
      <c r="P69"/>
      <c r="Q69" s="29"/>
      <c r="R69" s="29"/>
      <c r="S69" s="47"/>
      <c r="U69"/>
      <c r="V69"/>
      <c r="W69"/>
      <c r="Y69"/>
      <c r="Z69"/>
      <c r="AA69"/>
      <c r="AB69"/>
      <c r="AC69"/>
      <c r="AD69"/>
      <c r="AE69"/>
    </row>
    <row r="70" spans="10:31" x14ac:dyDescent="0.2">
      <c r="J70"/>
      <c r="L70" s="23"/>
      <c r="N70"/>
      <c r="O70" s="29"/>
      <c r="P70"/>
      <c r="Q70" s="29"/>
      <c r="R70" s="29"/>
      <c r="S70" s="47"/>
      <c r="U70"/>
      <c r="V70"/>
      <c r="W70"/>
      <c r="Y70"/>
      <c r="Z70"/>
      <c r="AA70"/>
      <c r="AB70"/>
      <c r="AC70"/>
      <c r="AD70"/>
      <c r="AE70"/>
    </row>
    <row r="71" spans="10:31" x14ac:dyDescent="0.2">
      <c r="J71"/>
      <c r="L71" s="23"/>
      <c r="N71"/>
      <c r="O71" s="29"/>
      <c r="P71"/>
      <c r="Q71" s="29"/>
      <c r="R71" s="29"/>
      <c r="S71" s="47"/>
      <c r="U71"/>
      <c r="V71"/>
      <c r="W71"/>
      <c r="Y71"/>
      <c r="Z71"/>
      <c r="AA71"/>
      <c r="AB71"/>
      <c r="AC71"/>
      <c r="AD71"/>
      <c r="AE71"/>
    </row>
    <row r="72" spans="10:31" x14ac:dyDescent="0.2">
      <c r="J72"/>
      <c r="L72" s="23"/>
      <c r="N72"/>
      <c r="O72" s="29"/>
      <c r="P72"/>
      <c r="Q72" s="29"/>
      <c r="R72" s="29"/>
      <c r="S72" s="47"/>
      <c r="U72"/>
      <c r="V72"/>
      <c r="W72"/>
      <c r="Y72"/>
      <c r="Z72"/>
      <c r="AA72"/>
      <c r="AB72"/>
      <c r="AC72"/>
      <c r="AD72"/>
      <c r="AE72"/>
    </row>
    <row r="73" spans="10:31" x14ac:dyDescent="0.2">
      <c r="J73"/>
      <c r="L73" s="23"/>
      <c r="N73"/>
      <c r="O73" s="29"/>
      <c r="P73"/>
      <c r="Q73" s="29"/>
      <c r="R73" s="29"/>
      <c r="S73" s="47"/>
      <c r="U73"/>
      <c r="V73"/>
      <c r="W73"/>
      <c r="Y73"/>
      <c r="Z73"/>
      <c r="AA73"/>
      <c r="AB73"/>
      <c r="AC73"/>
      <c r="AD73"/>
      <c r="AE73"/>
    </row>
    <row r="74" spans="10:31" x14ac:dyDescent="0.2">
      <c r="J74"/>
      <c r="L74" s="23"/>
      <c r="N74"/>
      <c r="O74" s="29"/>
      <c r="P74"/>
      <c r="Q74" s="29"/>
      <c r="R74" s="29"/>
      <c r="S74" s="47"/>
      <c r="U74"/>
      <c r="V74"/>
      <c r="W74"/>
      <c r="Y74"/>
      <c r="Z74"/>
      <c r="AA74"/>
      <c r="AB74"/>
      <c r="AC74"/>
      <c r="AD74"/>
      <c r="AE74"/>
    </row>
    <row r="75" spans="10:31" x14ac:dyDescent="0.2">
      <c r="J75"/>
      <c r="L75" s="23"/>
      <c r="N75"/>
      <c r="O75" s="29"/>
      <c r="P75"/>
      <c r="Q75" s="29"/>
      <c r="R75" s="29"/>
      <c r="S75" s="47"/>
      <c r="U75"/>
      <c r="V75"/>
      <c r="W75"/>
      <c r="Y75"/>
      <c r="Z75"/>
      <c r="AA75"/>
      <c r="AB75"/>
      <c r="AC75"/>
      <c r="AD75"/>
      <c r="AE75"/>
    </row>
    <row r="76" spans="10:31" x14ac:dyDescent="0.2">
      <c r="J76"/>
      <c r="L76" s="23"/>
      <c r="N76"/>
      <c r="O76" s="29"/>
      <c r="P76"/>
      <c r="Q76" s="29"/>
      <c r="R76" s="29"/>
      <c r="S76" s="47"/>
      <c r="U76"/>
      <c r="V76"/>
      <c r="W76"/>
      <c r="Y76"/>
      <c r="Z76"/>
      <c r="AA76"/>
      <c r="AB76"/>
      <c r="AC76"/>
      <c r="AD76"/>
      <c r="AE76"/>
    </row>
    <row r="77" spans="10:31" x14ac:dyDescent="0.2">
      <c r="J77"/>
      <c r="L77" s="23"/>
      <c r="N77"/>
      <c r="O77" s="29"/>
      <c r="P77"/>
      <c r="Q77" s="29"/>
      <c r="R77" s="29"/>
      <c r="S77" s="47"/>
      <c r="U77"/>
      <c r="V77"/>
      <c r="W77"/>
      <c r="Y77"/>
      <c r="Z77"/>
      <c r="AA77"/>
      <c r="AB77"/>
      <c r="AC77"/>
      <c r="AD77"/>
      <c r="AE77"/>
    </row>
    <row r="78" spans="10:31" x14ac:dyDescent="0.2">
      <c r="J78"/>
      <c r="L78" s="23"/>
      <c r="N78"/>
      <c r="O78" s="29"/>
      <c r="P78"/>
      <c r="Q78" s="29"/>
      <c r="R78" s="29"/>
      <c r="S78" s="47"/>
      <c r="U78"/>
      <c r="V78"/>
      <c r="W78"/>
      <c r="Y78"/>
      <c r="Z78"/>
      <c r="AA78"/>
      <c r="AB78"/>
      <c r="AC78"/>
      <c r="AD78"/>
      <c r="AE78"/>
    </row>
    <row r="79" spans="10:31" x14ac:dyDescent="0.2">
      <c r="J79"/>
      <c r="L79" s="23"/>
      <c r="N79"/>
      <c r="O79" s="29"/>
      <c r="P79"/>
      <c r="Q79" s="29"/>
      <c r="R79" s="29"/>
      <c r="S79" s="47"/>
      <c r="U79"/>
      <c r="V79"/>
      <c r="W79"/>
      <c r="Y79"/>
      <c r="Z79"/>
      <c r="AA79"/>
      <c r="AB79"/>
      <c r="AC79"/>
      <c r="AD79"/>
      <c r="AE79"/>
    </row>
    <row r="80" spans="10:31" x14ac:dyDescent="0.2">
      <c r="J80"/>
      <c r="L80" s="23"/>
      <c r="N80"/>
      <c r="O80" s="29"/>
      <c r="P80"/>
      <c r="Q80" s="29"/>
      <c r="R80" s="29"/>
      <c r="S80" s="47"/>
      <c r="U80"/>
      <c r="V80"/>
      <c r="W80"/>
      <c r="Y80"/>
      <c r="Z80"/>
      <c r="AA80"/>
      <c r="AB80"/>
      <c r="AC80"/>
      <c r="AD80"/>
      <c r="AE80"/>
    </row>
    <row r="81" spans="10:31" x14ac:dyDescent="0.2">
      <c r="J81"/>
      <c r="L81" s="23"/>
      <c r="N81"/>
      <c r="O81" s="29"/>
      <c r="P81"/>
      <c r="Q81" s="29"/>
      <c r="R81" s="29"/>
      <c r="S81" s="47"/>
      <c r="U81"/>
      <c r="V81"/>
      <c r="W81"/>
      <c r="Y81"/>
      <c r="Z81"/>
      <c r="AA81"/>
      <c r="AB81"/>
      <c r="AC81"/>
      <c r="AD81"/>
      <c r="AE81"/>
    </row>
    <row r="82" spans="10:31" x14ac:dyDescent="0.2">
      <c r="J82"/>
      <c r="L82" s="23"/>
      <c r="N82"/>
      <c r="O82" s="29"/>
      <c r="P82"/>
      <c r="Q82" s="29"/>
      <c r="R82" s="29"/>
      <c r="S82" s="47"/>
      <c r="U82"/>
      <c r="V82"/>
      <c r="W82"/>
      <c r="Y82"/>
      <c r="Z82"/>
      <c r="AA82"/>
      <c r="AB82"/>
      <c r="AC82"/>
      <c r="AD82"/>
      <c r="AE82"/>
    </row>
    <row r="83" spans="10:31" x14ac:dyDescent="0.2">
      <c r="J83"/>
      <c r="L83" s="23"/>
      <c r="N83"/>
      <c r="O83" s="29"/>
      <c r="P83"/>
      <c r="Q83" s="29"/>
      <c r="R83" s="29"/>
      <c r="S83" s="47"/>
      <c r="U83"/>
      <c r="V83"/>
      <c r="W83"/>
      <c r="Y83"/>
      <c r="Z83"/>
      <c r="AA83"/>
      <c r="AB83"/>
      <c r="AC83"/>
      <c r="AD83"/>
      <c r="AE83"/>
    </row>
    <row r="84" spans="10:31" x14ac:dyDescent="0.2">
      <c r="J84"/>
      <c r="L84" s="23"/>
      <c r="N84"/>
      <c r="O84" s="29"/>
      <c r="P84"/>
      <c r="Q84" s="29"/>
      <c r="R84" s="29"/>
      <c r="S84" s="47"/>
      <c r="U84"/>
      <c r="V84"/>
      <c r="W84"/>
      <c r="Y84"/>
      <c r="Z84"/>
      <c r="AA84"/>
      <c r="AB84"/>
      <c r="AC84"/>
      <c r="AD84"/>
      <c r="AE84"/>
    </row>
    <row r="85" spans="10:31" x14ac:dyDescent="0.2">
      <c r="J85"/>
      <c r="L85" s="23"/>
      <c r="N85"/>
      <c r="O85"/>
      <c r="P85"/>
      <c r="Q85"/>
      <c r="S85"/>
      <c r="U85" s="29"/>
      <c r="V85" s="29"/>
      <c r="W85" s="47"/>
      <c r="Y85"/>
      <c r="Z85"/>
      <c r="AA85"/>
      <c r="AB85"/>
      <c r="AC85"/>
      <c r="AD85"/>
      <c r="AE85"/>
    </row>
    <row r="86" spans="10:31" x14ac:dyDescent="0.2">
      <c r="J86"/>
      <c r="L86" s="23"/>
      <c r="N86"/>
      <c r="O86"/>
      <c r="P86"/>
      <c r="Q86"/>
      <c r="S86"/>
      <c r="U86" s="29"/>
      <c r="V86" s="29"/>
      <c r="W86" s="47"/>
      <c r="Y86"/>
      <c r="Z86"/>
      <c r="AA86"/>
      <c r="AB86"/>
      <c r="AC86"/>
      <c r="AD86"/>
      <c r="AE86"/>
    </row>
    <row r="87" spans="10:31" x14ac:dyDescent="0.2">
      <c r="J87"/>
      <c r="L87" s="23"/>
      <c r="N87"/>
      <c r="O87"/>
      <c r="P87"/>
      <c r="Q87"/>
      <c r="S87"/>
      <c r="U87" s="29"/>
      <c r="V87" s="29"/>
      <c r="W87" s="47"/>
      <c r="Y87"/>
      <c r="Z87"/>
      <c r="AA87"/>
      <c r="AB87"/>
      <c r="AC87"/>
      <c r="AD87"/>
      <c r="AE87"/>
    </row>
    <row r="88" spans="10:31" x14ac:dyDescent="0.2">
      <c r="J88"/>
      <c r="L88" s="23"/>
      <c r="N88"/>
      <c r="O88"/>
      <c r="P88"/>
      <c r="Q88"/>
      <c r="S88"/>
      <c r="U88" s="29"/>
      <c r="V88" s="29"/>
      <c r="W88" s="47"/>
      <c r="Y88"/>
      <c r="Z88"/>
      <c r="AA88"/>
      <c r="AB88"/>
      <c r="AC88"/>
      <c r="AD88"/>
      <c r="AE88"/>
    </row>
    <row r="89" spans="10:31" x14ac:dyDescent="0.2">
      <c r="J89"/>
      <c r="L89" s="23"/>
      <c r="N89"/>
      <c r="O89"/>
      <c r="P89"/>
      <c r="Q89"/>
      <c r="S89"/>
      <c r="U89" s="29"/>
      <c r="V89" s="29"/>
      <c r="W89" s="47"/>
      <c r="Y89"/>
      <c r="Z89"/>
      <c r="AA89"/>
      <c r="AB89"/>
      <c r="AC89"/>
      <c r="AD89"/>
      <c r="AE89"/>
    </row>
    <row r="90" spans="10:31" x14ac:dyDescent="0.2">
      <c r="J90"/>
      <c r="L90" s="23"/>
      <c r="N90"/>
      <c r="O90"/>
      <c r="P90"/>
      <c r="Q90"/>
      <c r="S90"/>
      <c r="U90" s="29"/>
      <c r="V90" s="29"/>
      <c r="W90" s="47"/>
      <c r="Y90"/>
      <c r="Z90"/>
      <c r="AA90"/>
      <c r="AB90"/>
      <c r="AC90"/>
      <c r="AD90"/>
      <c r="AE90"/>
    </row>
    <row r="91" spans="10:31" x14ac:dyDescent="0.2">
      <c r="J91"/>
      <c r="L91" s="23"/>
      <c r="N91"/>
      <c r="O91"/>
      <c r="P91"/>
      <c r="Q91"/>
      <c r="S91"/>
      <c r="U91" s="29"/>
      <c r="V91" s="29"/>
      <c r="W91" s="47"/>
      <c r="Y91"/>
      <c r="Z91"/>
      <c r="AA91"/>
      <c r="AB91"/>
      <c r="AC91"/>
      <c r="AD91"/>
      <c r="AE91"/>
    </row>
    <row r="92" spans="10:31" x14ac:dyDescent="0.2">
      <c r="J92"/>
      <c r="L92" s="23"/>
      <c r="N92"/>
      <c r="O92"/>
      <c r="P92"/>
      <c r="Q92"/>
      <c r="S92"/>
      <c r="U92" s="29"/>
      <c r="V92" s="29"/>
      <c r="W92" s="47"/>
      <c r="Y92"/>
      <c r="Z92"/>
      <c r="AA92"/>
      <c r="AB92"/>
      <c r="AC92"/>
      <c r="AD92"/>
      <c r="AE92"/>
    </row>
    <row r="93" spans="10:31" x14ac:dyDescent="0.2">
      <c r="J93"/>
      <c r="L93" s="23"/>
      <c r="N93"/>
      <c r="O93"/>
      <c r="P93"/>
      <c r="Q93"/>
      <c r="S93"/>
      <c r="U93" s="29"/>
      <c r="V93" s="29"/>
      <c r="W93" s="47"/>
      <c r="Y93"/>
      <c r="Z93"/>
      <c r="AA93"/>
      <c r="AB93"/>
      <c r="AC93"/>
      <c r="AD93"/>
      <c r="AE93"/>
    </row>
    <row r="94" spans="10:31" x14ac:dyDescent="0.2">
      <c r="J94"/>
      <c r="L94" s="23"/>
      <c r="N94"/>
      <c r="O94"/>
      <c r="P94"/>
      <c r="Q94"/>
      <c r="S94"/>
      <c r="U94" s="29"/>
      <c r="V94" s="29"/>
      <c r="W94" s="47"/>
      <c r="Y94"/>
      <c r="Z94"/>
      <c r="AA94"/>
      <c r="AB94"/>
      <c r="AC94"/>
      <c r="AD94"/>
      <c r="AE94"/>
    </row>
    <row r="95" spans="10:31" x14ac:dyDescent="0.2">
      <c r="J95"/>
      <c r="L95" s="23"/>
      <c r="N95"/>
      <c r="O95"/>
      <c r="P95"/>
      <c r="Q95"/>
      <c r="S95"/>
      <c r="U95" s="29"/>
      <c r="V95" s="29"/>
      <c r="W95" s="47"/>
      <c r="Y95"/>
      <c r="Z95"/>
      <c r="AA95"/>
      <c r="AB95"/>
      <c r="AC95"/>
      <c r="AD95"/>
      <c r="AE95"/>
    </row>
    <row r="96" spans="10:31" x14ac:dyDescent="0.2">
      <c r="J96"/>
      <c r="L96" s="23"/>
      <c r="N96"/>
      <c r="O96"/>
      <c r="P96"/>
      <c r="Q96"/>
      <c r="S96"/>
      <c r="U96"/>
      <c r="V96"/>
      <c r="W96" s="29"/>
      <c r="X96" s="29"/>
      <c r="Y96" s="47"/>
      <c r="Z96"/>
      <c r="AA96"/>
      <c r="AB96"/>
      <c r="AC96"/>
      <c r="AD96"/>
      <c r="AE96"/>
    </row>
    <row r="97" spans="10:31" x14ac:dyDescent="0.2">
      <c r="J97" s="23"/>
      <c r="L97" s="23"/>
      <c r="N97"/>
      <c r="O97"/>
      <c r="P97"/>
      <c r="Q97"/>
      <c r="S97"/>
      <c r="U97"/>
      <c r="V97"/>
      <c r="W97"/>
      <c r="Y97"/>
      <c r="Z97"/>
      <c r="AA97"/>
      <c r="AB97"/>
      <c r="AC97"/>
      <c r="AD97"/>
      <c r="AE97"/>
    </row>
    <row r="98" spans="10:31" x14ac:dyDescent="0.2">
      <c r="J98" s="23"/>
      <c r="L98" s="23"/>
      <c r="N98"/>
      <c r="O98"/>
      <c r="P98"/>
      <c r="Q98"/>
      <c r="S98"/>
      <c r="U98"/>
      <c r="V98"/>
      <c r="W98"/>
      <c r="Y98"/>
      <c r="Z98"/>
      <c r="AA98"/>
      <c r="AB98"/>
      <c r="AC98"/>
      <c r="AD98"/>
      <c r="AE98"/>
    </row>
    <row r="99" spans="10:31" x14ac:dyDescent="0.2">
      <c r="J99" s="23"/>
      <c r="L99" s="23"/>
      <c r="N99"/>
      <c r="O99"/>
      <c r="P99"/>
      <c r="Q99"/>
      <c r="S99"/>
      <c r="U99"/>
      <c r="V99"/>
      <c r="W99"/>
      <c r="Y99"/>
      <c r="Z99"/>
      <c r="AA99"/>
      <c r="AB99"/>
      <c r="AC99"/>
      <c r="AD99"/>
      <c r="AE99"/>
    </row>
    <row r="100" spans="10:31" x14ac:dyDescent="0.2">
      <c r="J100" s="23"/>
      <c r="L100" s="23"/>
      <c r="N100"/>
      <c r="O100"/>
      <c r="P100"/>
      <c r="Q100"/>
      <c r="S100"/>
      <c r="U100"/>
      <c r="V100"/>
      <c r="W100"/>
      <c r="Y100"/>
      <c r="Z100"/>
      <c r="AA100"/>
      <c r="AB100"/>
      <c r="AC100"/>
      <c r="AD100"/>
      <c r="AE100"/>
    </row>
    <row r="101" spans="10:31" x14ac:dyDescent="0.2">
      <c r="J101" s="23"/>
      <c r="L101" s="23"/>
      <c r="N101"/>
      <c r="O101"/>
      <c r="P101"/>
      <c r="Q101"/>
      <c r="S101"/>
      <c r="U101"/>
      <c r="V101"/>
      <c r="W101"/>
      <c r="Y101"/>
      <c r="Z101"/>
      <c r="AA101"/>
      <c r="AB101"/>
      <c r="AC101"/>
      <c r="AD101"/>
      <c r="AE101"/>
    </row>
    <row r="102" spans="10:31" x14ac:dyDescent="0.2">
      <c r="J102" s="23"/>
      <c r="L102" s="23"/>
      <c r="N102"/>
      <c r="O102"/>
      <c r="P102"/>
      <c r="Q102"/>
      <c r="S102"/>
      <c r="U102"/>
      <c r="V102"/>
      <c r="W102"/>
      <c r="Y102"/>
      <c r="Z102"/>
      <c r="AA102"/>
      <c r="AB102"/>
      <c r="AC102"/>
      <c r="AD102"/>
      <c r="AE102"/>
    </row>
    <row r="103" spans="10:31" x14ac:dyDescent="0.2">
      <c r="J103" s="23"/>
      <c r="L103" s="23"/>
      <c r="N103"/>
      <c r="O103"/>
      <c r="P103"/>
      <c r="Q103"/>
      <c r="S103"/>
      <c r="U103"/>
      <c r="V103"/>
      <c r="W103"/>
      <c r="Y103"/>
      <c r="Z103"/>
      <c r="AA103"/>
      <c r="AB103"/>
      <c r="AC103"/>
      <c r="AD103"/>
      <c r="AE103"/>
    </row>
    <row r="104" spans="10:31" x14ac:dyDescent="0.2">
      <c r="J104" s="23"/>
      <c r="L104" s="23"/>
      <c r="N104"/>
      <c r="O104"/>
      <c r="P104"/>
      <c r="Q104"/>
      <c r="S104"/>
      <c r="U104"/>
      <c r="V104"/>
      <c r="W104"/>
      <c r="Y104"/>
      <c r="Z104"/>
      <c r="AA104"/>
      <c r="AB104"/>
      <c r="AC104"/>
      <c r="AD104"/>
      <c r="AE104"/>
    </row>
    <row r="105" spans="10:31" x14ac:dyDescent="0.2">
      <c r="J105" s="23"/>
      <c r="L105" s="23"/>
      <c r="N105"/>
      <c r="O105"/>
      <c r="P105"/>
      <c r="Q105"/>
      <c r="S105"/>
      <c r="U105"/>
      <c r="V105"/>
      <c r="W105"/>
      <c r="Y105"/>
      <c r="Z105"/>
      <c r="AA105"/>
      <c r="AB105"/>
      <c r="AC105"/>
      <c r="AD105"/>
      <c r="AE105"/>
    </row>
    <row r="106" spans="10:31" x14ac:dyDescent="0.2">
      <c r="J106" s="23"/>
      <c r="L106" s="23"/>
      <c r="N106"/>
      <c r="O106"/>
      <c r="P106"/>
      <c r="Q106"/>
      <c r="S106"/>
      <c r="U106"/>
      <c r="V106"/>
      <c r="W106"/>
      <c r="Y106"/>
      <c r="Z106"/>
      <c r="AA106"/>
      <c r="AB106"/>
      <c r="AC106"/>
      <c r="AD106"/>
      <c r="AE106"/>
    </row>
    <row r="107" spans="10:31" x14ac:dyDescent="0.2">
      <c r="J107" s="23"/>
      <c r="L107" s="23"/>
      <c r="N107"/>
      <c r="O107"/>
      <c r="P107"/>
      <c r="Q107"/>
      <c r="S107"/>
      <c r="U107"/>
      <c r="V107"/>
      <c r="W107"/>
      <c r="Y107"/>
      <c r="Z107"/>
      <c r="AA107"/>
      <c r="AB107"/>
      <c r="AC107"/>
      <c r="AD107"/>
      <c r="AE107"/>
    </row>
    <row r="108" spans="10:31" x14ac:dyDescent="0.2">
      <c r="J108" s="23"/>
      <c r="L108" s="23"/>
      <c r="N108"/>
      <c r="O108"/>
      <c r="P108"/>
      <c r="Q108"/>
      <c r="S108"/>
      <c r="U108"/>
      <c r="V108"/>
      <c r="W108"/>
      <c r="Y108"/>
      <c r="Z108"/>
      <c r="AA108"/>
      <c r="AB108"/>
      <c r="AC108"/>
      <c r="AD108"/>
      <c r="AE108"/>
    </row>
    <row r="109" spans="10:31" x14ac:dyDescent="0.2">
      <c r="J109" s="23"/>
      <c r="L109" s="23"/>
      <c r="N109"/>
      <c r="O109"/>
      <c r="P109"/>
      <c r="Q109"/>
      <c r="S109"/>
      <c r="U109"/>
      <c r="V109"/>
      <c r="W109"/>
      <c r="Y109"/>
      <c r="Z109"/>
      <c r="AA109"/>
      <c r="AB109"/>
      <c r="AC109"/>
      <c r="AD109"/>
      <c r="AE109"/>
    </row>
    <row r="110" spans="10:31" x14ac:dyDescent="0.2">
      <c r="J110" s="23"/>
      <c r="L110" s="23"/>
      <c r="N110"/>
      <c r="O110"/>
      <c r="P110"/>
      <c r="Q110"/>
      <c r="S110"/>
      <c r="U110"/>
      <c r="V110"/>
      <c r="W110"/>
      <c r="Y110"/>
      <c r="Z110"/>
      <c r="AA110"/>
      <c r="AB110"/>
      <c r="AC110"/>
      <c r="AD110"/>
      <c r="AE110"/>
    </row>
    <row r="111" spans="10:31" x14ac:dyDescent="0.2">
      <c r="J111" s="23"/>
      <c r="L111" s="23"/>
      <c r="N111"/>
      <c r="O111"/>
      <c r="P111"/>
      <c r="Q111"/>
      <c r="S111"/>
      <c r="U111"/>
      <c r="V111"/>
      <c r="W111"/>
      <c r="Y111"/>
      <c r="Z111"/>
      <c r="AA111"/>
      <c r="AB111"/>
      <c r="AC111"/>
      <c r="AD111"/>
      <c r="AE111"/>
    </row>
    <row r="112" spans="10:31" x14ac:dyDescent="0.2">
      <c r="J112" s="23"/>
      <c r="L112" s="23"/>
      <c r="P112"/>
      <c r="Q112"/>
      <c r="S112"/>
      <c r="U112"/>
      <c r="V112"/>
      <c r="W112"/>
      <c r="Y112"/>
      <c r="Z112"/>
      <c r="AA112"/>
      <c r="AB112"/>
      <c r="AC112"/>
      <c r="AD112"/>
      <c r="AE112"/>
    </row>
    <row r="113" spans="10:31" x14ac:dyDescent="0.2">
      <c r="J113" s="23"/>
      <c r="L113" s="23"/>
      <c r="S113"/>
      <c r="U113"/>
      <c r="V113"/>
      <c r="W113"/>
      <c r="Y113"/>
      <c r="Z113"/>
      <c r="AA113"/>
      <c r="AB113"/>
      <c r="AC113"/>
      <c r="AD113"/>
      <c r="AE113"/>
    </row>
    <row r="114" spans="10:31" x14ac:dyDescent="0.2">
      <c r="J114" s="23"/>
      <c r="L114" s="23"/>
      <c r="S114"/>
      <c r="U114"/>
      <c r="V114"/>
      <c r="W114"/>
      <c r="Y114"/>
      <c r="Z114"/>
      <c r="AA114"/>
      <c r="AB114"/>
      <c r="AC114"/>
      <c r="AD114"/>
      <c r="AE114"/>
    </row>
    <row r="115" spans="10:31" x14ac:dyDescent="0.2">
      <c r="S115"/>
      <c r="U115"/>
      <c r="V115"/>
      <c r="W115"/>
      <c r="Y115"/>
      <c r="Z115"/>
      <c r="AA115"/>
      <c r="AB115"/>
      <c r="AC115"/>
      <c r="AD115"/>
      <c r="AE115"/>
    </row>
    <row r="116" spans="10:31" x14ac:dyDescent="0.2">
      <c r="S116"/>
      <c r="U116"/>
      <c r="V116"/>
      <c r="W116"/>
      <c r="Y116"/>
      <c r="Z116"/>
      <c r="AA116"/>
      <c r="AB116"/>
      <c r="AC116"/>
      <c r="AD116"/>
      <c r="AE116"/>
    </row>
    <row r="117" spans="10:31" x14ac:dyDescent="0.2">
      <c r="S117"/>
      <c r="U117"/>
      <c r="V117"/>
      <c r="W117"/>
      <c r="Y117"/>
      <c r="Z117"/>
      <c r="AA117"/>
      <c r="AB117"/>
      <c r="AC117"/>
      <c r="AD117"/>
      <c r="AE117"/>
    </row>
    <row r="118" spans="10:31" x14ac:dyDescent="0.2">
      <c r="S118"/>
      <c r="U118"/>
      <c r="V118"/>
      <c r="W118"/>
      <c r="Y118"/>
      <c r="Z118"/>
      <c r="AA118"/>
      <c r="AB118"/>
      <c r="AC118"/>
      <c r="AD118"/>
      <c r="AE118"/>
    </row>
    <row r="119" spans="10:31" x14ac:dyDescent="0.2">
      <c r="S119"/>
      <c r="U119"/>
      <c r="V119"/>
      <c r="W119"/>
      <c r="Y119"/>
      <c r="Z119"/>
      <c r="AA119"/>
      <c r="AB119"/>
      <c r="AC119"/>
      <c r="AD119"/>
      <c r="AE119"/>
    </row>
    <row r="120" spans="10:31" x14ac:dyDescent="0.2">
      <c r="S120"/>
      <c r="U120"/>
      <c r="V120"/>
      <c r="W120"/>
      <c r="Y120"/>
      <c r="Z120"/>
      <c r="AA120"/>
      <c r="AB120"/>
      <c r="AC120"/>
      <c r="AD120"/>
      <c r="AE120"/>
    </row>
    <row r="121" spans="10:31" x14ac:dyDescent="0.2">
      <c r="S121"/>
      <c r="U121"/>
      <c r="V121"/>
      <c r="W121"/>
      <c r="Y121"/>
      <c r="Z121"/>
      <c r="AA121"/>
      <c r="AB121"/>
      <c r="AC121"/>
      <c r="AD121"/>
      <c r="AE121"/>
    </row>
    <row r="122" spans="10:31" x14ac:dyDescent="0.2">
      <c r="S122"/>
      <c r="U122"/>
      <c r="V122"/>
      <c r="W122"/>
      <c r="Y122"/>
      <c r="Z122"/>
      <c r="AA122"/>
      <c r="AB122"/>
      <c r="AC122"/>
      <c r="AD122"/>
      <c r="AE122"/>
    </row>
    <row r="123" spans="10:31" x14ac:dyDescent="0.2">
      <c r="S123"/>
      <c r="U123"/>
      <c r="V123"/>
      <c r="W123"/>
      <c r="Y123"/>
      <c r="Z123"/>
      <c r="AA123"/>
      <c r="AB123"/>
      <c r="AC123"/>
      <c r="AD123"/>
      <c r="AE123"/>
    </row>
    <row r="124" spans="10:31" x14ac:dyDescent="0.2">
      <c r="S124"/>
      <c r="U124"/>
      <c r="V124"/>
      <c r="W124"/>
      <c r="Y124"/>
      <c r="Z124"/>
      <c r="AA124"/>
      <c r="AB124"/>
      <c r="AC124"/>
      <c r="AD124"/>
      <c r="AE124"/>
    </row>
    <row r="125" spans="10:31" x14ac:dyDescent="0.2">
      <c r="S125"/>
      <c r="U125"/>
      <c r="V125"/>
      <c r="W125"/>
      <c r="Y125"/>
      <c r="Z125"/>
      <c r="AA125"/>
      <c r="AB125"/>
      <c r="AC125"/>
      <c r="AD125"/>
      <c r="AE125"/>
    </row>
    <row r="126" spans="10:31" x14ac:dyDescent="0.2">
      <c r="S126"/>
      <c r="U126"/>
      <c r="V126"/>
      <c r="W126"/>
      <c r="Y126"/>
      <c r="Z126"/>
      <c r="AA126"/>
      <c r="AB126"/>
      <c r="AC126"/>
      <c r="AD126"/>
      <c r="AE126"/>
    </row>
    <row r="127" spans="10:31" x14ac:dyDescent="0.2">
      <c r="S127"/>
      <c r="U127"/>
      <c r="V127"/>
      <c r="W127"/>
      <c r="Y127"/>
      <c r="Z127"/>
      <c r="AA127"/>
      <c r="AB127"/>
      <c r="AC127"/>
      <c r="AD127"/>
      <c r="AE127"/>
    </row>
    <row r="128" spans="10:31" x14ac:dyDescent="0.2">
      <c r="S128"/>
      <c r="U128"/>
      <c r="V128"/>
      <c r="W128"/>
      <c r="Y128"/>
      <c r="Z128"/>
      <c r="AA128"/>
      <c r="AB128"/>
      <c r="AC128"/>
      <c r="AD128"/>
      <c r="AE128"/>
    </row>
    <row r="129" spans="19:31" x14ac:dyDescent="0.2">
      <c r="S129"/>
      <c r="U129"/>
      <c r="V129"/>
      <c r="W129"/>
      <c r="Y129"/>
      <c r="Z129"/>
      <c r="AA129"/>
      <c r="AB129"/>
      <c r="AC129"/>
      <c r="AD129"/>
      <c r="AE129"/>
    </row>
    <row r="130" spans="19:31" x14ac:dyDescent="0.2">
      <c r="S130"/>
      <c r="U130"/>
      <c r="V130"/>
      <c r="W130"/>
      <c r="Y130"/>
      <c r="Z130"/>
      <c r="AA130"/>
      <c r="AB130"/>
      <c r="AC130"/>
      <c r="AD130"/>
      <c r="AE130"/>
    </row>
    <row r="131" spans="19:31" x14ac:dyDescent="0.2">
      <c r="S131"/>
      <c r="U131"/>
      <c r="V131"/>
      <c r="W131"/>
      <c r="Y131"/>
      <c r="Z131"/>
      <c r="AA131"/>
      <c r="AB131"/>
      <c r="AC131"/>
      <c r="AD131"/>
      <c r="AE131"/>
    </row>
    <row r="132" spans="19:31" x14ac:dyDescent="0.2">
      <c r="S132"/>
      <c r="U132"/>
      <c r="V132"/>
      <c r="W132"/>
      <c r="Y132"/>
      <c r="Z132"/>
      <c r="AA132"/>
      <c r="AB132"/>
      <c r="AC132"/>
      <c r="AD132"/>
      <c r="AE132"/>
    </row>
    <row r="133" spans="19:31" x14ac:dyDescent="0.2">
      <c r="S133"/>
      <c r="U133"/>
      <c r="V133"/>
      <c r="W133"/>
      <c r="Y133"/>
      <c r="Z133"/>
      <c r="AA133"/>
      <c r="AB133"/>
      <c r="AC133"/>
      <c r="AD133"/>
      <c r="AE133"/>
    </row>
    <row r="134" spans="19:31" x14ac:dyDescent="0.2">
      <c r="S134"/>
      <c r="U134"/>
      <c r="V134"/>
      <c r="W134"/>
      <c r="Y134"/>
      <c r="Z134"/>
      <c r="AA134"/>
      <c r="AB134"/>
      <c r="AC134"/>
      <c r="AD134"/>
      <c r="AE134"/>
    </row>
    <row r="135" spans="19:31" x14ac:dyDescent="0.2">
      <c r="S135"/>
      <c r="U135"/>
      <c r="V135"/>
      <c r="W135"/>
      <c r="Y135"/>
      <c r="Z135"/>
      <c r="AA135"/>
      <c r="AB135"/>
      <c r="AC135"/>
      <c r="AD135"/>
      <c r="AE135"/>
    </row>
    <row r="136" spans="19:31" x14ac:dyDescent="0.2">
      <c r="S136"/>
      <c r="U136"/>
      <c r="V136"/>
      <c r="W136"/>
      <c r="Y136"/>
      <c r="Z136"/>
      <c r="AA136"/>
      <c r="AB136"/>
      <c r="AC136"/>
      <c r="AD136"/>
      <c r="AE136"/>
    </row>
    <row r="137" spans="19:31" x14ac:dyDescent="0.2">
      <c r="S137"/>
      <c r="U137"/>
      <c r="V137"/>
      <c r="W137"/>
      <c r="Y137"/>
      <c r="Z137"/>
      <c r="AA137"/>
      <c r="AB137"/>
      <c r="AC137"/>
      <c r="AD137"/>
      <c r="AE137"/>
    </row>
    <row r="138" spans="19:31" x14ac:dyDescent="0.2">
      <c r="S138"/>
      <c r="U138"/>
      <c r="V138"/>
      <c r="W138"/>
      <c r="Y138"/>
      <c r="Z138"/>
      <c r="AA138"/>
      <c r="AB138"/>
      <c r="AC138"/>
      <c r="AD138"/>
      <c r="AE138"/>
    </row>
    <row r="139" spans="19:31" x14ac:dyDescent="0.2">
      <c r="S139"/>
      <c r="U139"/>
      <c r="V139"/>
      <c r="W139"/>
      <c r="Y139"/>
      <c r="Z139"/>
      <c r="AA139"/>
      <c r="AB139"/>
      <c r="AC139"/>
      <c r="AD139"/>
      <c r="AE139"/>
    </row>
    <row r="140" spans="19:31" x14ac:dyDescent="0.2">
      <c r="S140"/>
      <c r="U140"/>
      <c r="V140"/>
      <c r="W140"/>
      <c r="Y140"/>
      <c r="Z140"/>
      <c r="AA140"/>
      <c r="AB140"/>
      <c r="AC140"/>
      <c r="AD140"/>
      <c r="AE140"/>
    </row>
    <row r="141" spans="19:31" x14ac:dyDescent="0.2">
      <c r="S141"/>
      <c r="U141"/>
      <c r="V141"/>
      <c r="W141"/>
      <c r="Y141"/>
      <c r="Z141"/>
      <c r="AA141"/>
      <c r="AB141"/>
      <c r="AC141"/>
      <c r="AD141"/>
      <c r="AE141"/>
    </row>
    <row r="142" spans="19:31" x14ac:dyDescent="0.2">
      <c r="S142"/>
      <c r="U142"/>
      <c r="V142"/>
      <c r="W142"/>
      <c r="Y142"/>
      <c r="Z142"/>
      <c r="AA142"/>
      <c r="AB142"/>
      <c r="AC142"/>
      <c r="AD142"/>
      <c r="AE142"/>
    </row>
    <row r="143" spans="19:31" x14ac:dyDescent="0.2">
      <c r="S143"/>
      <c r="U143"/>
      <c r="V143"/>
      <c r="W143"/>
      <c r="Y143"/>
      <c r="Z143"/>
      <c r="AA143"/>
      <c r="AB143"/>
      <c r="AC143"/>
      <c r="AD143"/>
      <c r="AE143"/>
    </row>
    <row r="144" spans="19:31" x14ac:dyDescent="0.2">
      <c r="S144"/>
      <c r="U144"/>
      <c r="V144"/>
      <c r="W144"/>
      <c r="Y144"/>
      <c r="Z144"/>
      <c r="AA144"/>
      <c r="AB144"/>
      <c r="AC144"/>
      <c r="AD144"/>
      <c r="AE144"/>
    </row>
    <row r="145" spans="19:31" x14ac:dyDescent="0.2">
      <c r="S145"/>
      <c r="U145"/>
      <c r="V145"/>
      <c r="W145"/>
      <c r="Y145"/>
      <c r="Z145"/>
      <c r="AA145"/>
      <c r="AB145"/>
      <c r="AC145"/>
      <c r="AD145"/>
      <c r="AE145"/>
    </row>
    <row r="146" spans="19:31" x14ac:dyDescent="0.2">
      <c r="S146"/>
      <c r="U146"/>
      <c r="V146"/>
      <c r="W146"/>
      <c r="Y146"/>
      <c r="Z146"/>
      <c r="AA146"/>
      <c r="AB146"/>
      <c r="AC146"/>
      <c r="AD146"/>
      <c r="AE146"/>
    </row>
    <row r="147" spans="19:31" x14ac:dyDescent="0.2">
      <c r="S147"/>
      <c r="U147"/>
      <c r="V147"/>
      <c r="W147"/>
      <c r="Y147"/>
      <c r="Z147"/>
      <c r="AA147"/>
      <c r="AB147"/>
      <c r="AC147"/>
      <c r="AD147"/>
      <c r="AE147"/>
    </row>
    <row r="148" spans="19:31" x14ac:dyDescent="0.2">
      <c r="S148"/>
      <c r="U148"/>
      <c r="V148"/>
      <c r="W148"/>
      <c r="Y148"/>
      <c r="Z148"/>
      <c r="AA148"/>
      <c r="AB148"/>
      <c r="AC148"/>
      <c r="AD148"/>
      <c r="AE148"/>
    </row>
    <row r="149" spans="19:31" x14ac:dyDescent="0.2">
      <c r="S149"/>
      <c r="U149"/>
      <c r="V149"/>
      <c r="W149"/>
      <c r="Y149"/>
      <c r="Z149"/>
      <c r="AA149"/>
      <c r="AB149"/>
      <c r="AC149"/>
      <c r="AD149"/>
      <c r="AE149"/>
    </row>
    <row r="150" spans="19:31" x14ac:dyDescent="0.2">
      <c r="S150"/>
      <c r="U150"/>
      <c r="V150"/>
      <c r="W150"/>
      <c r="Y150"/>
      <c r="Z150"/>
      <c r="AA150"/>
      <c r="AB150"/>
      <c r="AC150"/>
      <c r="AD150"/>
      <c r="AE150"/>
    </row>
    <row r="151" spans="19:31" x14ac:dyDescent="0.2">
      <c r="S151"/>
      <c r="U151"/>
      <c r="V151"/>
      <c r="W151"/>
      <c r="Y151"/>
      <c r="Z151"/>
      <c r="AA151"/>
      <c r="AB151"/>
      <c r="AC151"/>
      <c r="AD151"/>
      <c r="AE151"/>
    </row>
    <row r="152" spans="19:31" x14ac:dyDescent="0.2">
      <c r="S152"/>
      <c r="U152"/>
      <c r="V152"/>
      <c r="W152"/>
      <c r="Y152"/>
      <c r="Z152"/>
      <c r="AA152"/>
      <c r="AB152"/>
      <c r="AC152"/>
      <c r="AD152"/>
      <c r="AE152"/>
    </row>
    <row r="153" spans="19:31" x14ac:dyDescent="0.2">
      <c r="S153"/>
      <c r="U153"/>
      <c r="V153"/>
      <c r="W153"/>
      <c r="Y153"/>
      <c r="Z153"/>
      <c r="AA153"/>
      <c r="AB153"/>
      <c r="AC153"/>
      <c r="AD153"/>
      <c r="AE153"/>
    </row>
    <row r="154" spans="19:31" x14ac:dyDescent="0.2">
      <c r="S154"/>
      <c r="U154"/>
      <c r="V154"/>
      <c r="W154"/>
      <c r="Y154"/>
      <c r="Z154"/>
      <c r="AA154"/>
      <c r="AB154"/>
      <c r="AC154"/>
      <c r="AD154"/>
      <c r="AE154"/>
    </row>
    <row r="155" spans="19:31" x14ac:dyDescent="0.2">
      <c r="S155"/>
      <c r="U155"/>
      <c r="V155"/>
      <c r="W155"/>
      <c r="Y155"/>
      <c r="Z155"/>
      <c r="AA155"/>
      <c r="AB155"/>
      <c r="AC155"/>
      <c r="AD155"/>
      <c r="AE155"/>
    </row>
    <row r="156" spans="19:31" x14ac:dyDescent="0.2">
      <c r="S156"/>
      <c r="U156"/>
      <c r="V156"/>
      <c r="W156"/>
      <c r="Y156"/>
      <c r="Z156"/>
      <c r="AA156"/>
      <c r="AB156"/>
      <c r="AC156"/>
      <c r="AD156"/>
      <c r="AE156"/>
    </row>
    <row r="157" spans="19:31" x14ac:dyDescent="0.2">
      <c r="S157"/>
      <c r="U157"/>
      <c r="V157"/>
      <c r="W157"/>
      <c r="Y157"/>
      <c r="Z157"/>
      <c r="AA157"/>
      <c r="AB157"/>
      <c r="AC157"/>
      <c r="AD157"/>
      <c r="AE157"/>
    </row>
    <row r="158" spans="19:31" x14ac:dyDescent="0.2">
      <c r="S158"/>
      <c r="U158"/>
      <c r="V158"/>
      <c r="W158"/>
      <c r="Y158"/>
      <c r="Z158"/>
      <c r="AA158"/>
      <c r="AB158"/>
      <c r="AC158"/>
      <c r="AD158"/>
      <c r="AE158"/>
    </row>
    <row r="159" spans="19:31" x14ac:dyDescent="0.2">
      <c r="S159"/>
      <c r="U159"/>
      <c r="V159"/>
      <c r="W159"/>
      <c r="Y159"/>
      <c r="Z159"/>
      <c r="AA159"/>
      <c r="AB159"/>
      <c r="AC159"/>
      <c r="AD159"/>
      <c r="AE159"/>
    </row>
    <row r="160" spans="19:31" x14ac:dyDescent="0.2">
      <c r="S160"/>
      <c r="U160"/>
      <c r="V160"/>
      <c r="W160"/>
      <c r="Y160"/>
      <c r="Z160"/>
      <c r="AA160"/>
      <c r="AB160"/>
      <c r="AC160"/>
      <c r="AD160"/>
      <c r="AE160"/>
    </row>
    <row r="161" spans="19:31" x14ac:dyDescent="0.2">
      <c r="S161"/>
      <c r="U161"/>
      <c r="V161"/>
      <c r="W161"/>
      <c r="Y161"/>
      <c r="Z161"/>
      <c r="AA161"/>
      <c r="AB161"/>
      <c r="AC161"/>
      <c r="AD161"/>
      <c r="AE161"/>
    </row>
    <row r="162" spans="19:31" x14ac:dyDescent="0.2">
      <c r="S162"/>
      <c r="U162"/>
      <c r="V162"/>
      <c r="W162"/>
      <c r="Y162"/>
      <c r="Z162"/>
      <c r="AA162"/>
      <c r="AB162"/>
      <c r="AC162"/>
      <c r="AD162"/>
      <c r="AE162"/>
    </row>
    <row r="163" spans="19:31" x14ac:dyDescent="0.2">
      <c r="S163"/>
      <c r="U163"/>
      <c r="V163"/>
      <c r="W163"/>
      <c r="Y163"/>
      <c r="Z163"/>
      <c r="AA163"/>
      <c r="AB163"/>
      <c r="AC163"/>
      <c r="AD163"/>
      <c r="AE163"/>
    </row>
    <row r="164" spans="19:31" x14ac:dyDescent="0.2">
      <c r="S164"/>
      <c r="U164"/>
      <c r="V164"/>
      <c r="W164"/>
      <c r="Y164"/>
      <c r="Z164"/>
      <c r="AA164"/>
      <c r="AB164"/>
      <c r="AC164"/>
      <c r="AD164"/>
      <c r="AE164"/>
    </row>
    <row r="165" spans="19:31" x14ac:dyDescent="0.2">
      <c r="S165"/>
      <c r="U165"/>
      <c r="V165"/>
      <c r="W165"/>
      <c r="Y165"/>
      <c r="Z165"/>
      <c r="AA165"/>
      <c r="AB165"/>
      <c r="AC165"/>
      <c r="AD165"/>
      <c r="AE165"/>
    </row>
    <row r="166" spans="19:31" x14ac:dyDescent="0.2">
      <c r="S166"/>
      <c r="U166"/>
      <c r="V166"/>
      <c r="W166"/>
      <c r="Y166"/>
      <c r="Z166"/>
      <c r="AA166"/>
      <c r="AB166"/>
      <c r="AC166"/>
      <c r="AD166"/>
      <c r="AE166"/>
    </row>
    <row r="167" spans="19:31" x14ac:dyDescent="0.2">
      <c r="S167"/>
      <c r="U167"/>
      <c r="V167"/>
      <c r="W167"/>
      <c r="Y167"/>
      <c r="Z167"/>
      <c r="AA167"/>
      <c r="AB167"/>
      <c r="AC167"/>
      <c r="AD167"/>
      <c r="AE167"/>
    </row>
    <row r="168" spans="19:31" x14ac:dyDescent="0.2">
      <c r="S168"/>
      <c r="U168"/>
      <c r="V168"/>
      <c r="W168"/>
      <c r="Y168"/>
      <c r="Z168"/>
      <c r="AA168"/>
      <c r="AB168"/>
      <c r="AC168"/>
      <c r="AD168"/>
      <c r="AE168"/>
    </row>
    <row r="169" spans="19:31" x14ac:dyDescent="0.2">
      <c r="S169"/>
      <c r="U169"/>
      <c r="V169"/>
      <c r="W169"/>
      <c r="Y169"/>
      <c r="Z169"/>
      <c r="AA169"/>
      <c r="AB169"/>
      <c r="AC169"/>
      <c r="AD169"/>
      <c r="AE169"/>
    </row>
    <row r="170" spans="19:31" x14ac:dyDescent="0.2">
      <c r="S170"/>
      <c r="U170"/>
      <c r="V170"/>
      <c r="W170"/>
      <c r="Y170"/>
      <c r="Z170"/>
      <c r="AA170"/>
      <c r="AB170"/>
      <c r="AC170"/>
      <c r="AD170"/>
      <c r="AE170"/>
    </row>
    <row r="171" spans="19:31" x14ac:dyDescent="0.2">
      <c r="S171"/>
      <c r="U171"/>
      <c r="V171"/>
      <c r="W171"/>
      <c r="Y171"/>
      <c r="Z171"/>
      <c r="AA171"/>
      <c r="AB171"/>
      <c r="AC171"/>
      <c r="AD171"/>
      <c r="AE171"/>
    </row>
    <row r="172" spans="19:31" x14ac:dyDescent="0.2">
      <c r="S172"/>
      <c r="U172"/>
      <c r="V172"/>
      <c r="W172"/>
      <c r="Y172"/>
      <c r="Z172"/>
      <c r="AA172"/>
      <c r="AB172"/>
      <c r="AC172"/>
      <c r="AD172"/>
      <c r="AE172"/>
    </row>
    <row r="173" spans="19:31" x14ac:dyDescent="0.2">
      <c r="S173"/>
      <c r="U173"/>
      <c r="V173"/>
      <c r="W173"/>
      <c r="Y173"/>
      <c r="Z173"/>
      <c r="AA173"/>
      <c r="AB173"/>
      <c r="AC173"/>
      <c r="AD173"/>
      <c r="AE173"/>
    </row>
    <row r="174" spans="19:31" x14ac:dyDescent="0.2">
      <c r="S174"/>
      <c r="U174"/>
      <c r="V174"/>
      <c r="W174"/>
      <c r="Y174"/>
      <c r="Z174"/>
      <c r="AA174"/>
      <c r="AB174"/>
      <c r="AC174"/>
      <c r="AD174"/>
      <c r="AE174"/>
    </row>
    <row r="175" spans="19:31" x14ac:dyDescent="0.2">
      <c r="S175"/>
      <c r="U175"/>
      <c r="V175"/>
      <c r="W175"/>
      <c r="Y175"/>
      <c r="Z175"/>
      <c r="AA175"/>
      <c r="AB175"/>
      <c r="AC175"/>
      <c r="AD175"/>
      <c r="AE175"/>
    </row>
    <row r="176" spans="19:31" x14ac:dyDescent="0.2">
      <c r="S176"/>
      <c r="U176"/>
      <c r="V176"/>
      <c r="W176"/>
      <c r="Y176"/>
      <c r="Z176"/>
      <c r="AA176"/>
      <c r="AB176"/>
      <c r="AC176"/>
      <c r="AD176"/>
      <c r="AE176"/>
    </row>
    <row r="177" spans="19:31" x14ac:dyDescent="0.2">
      <c r="S177"/>
      <c r="U177"/>
      <c r="V177"/>
      <c r="W177"/>
      <c r="Y177"/>
      <c r="Z177"/>
      <c r="AA177"/>
      <c r="AB177"/>
      <c r="AC177"/>
      <c r="AD177"/>
      <c r="AE177"/>
    </row>
    <row r="178" spans="19:31" x14ac:dyDescent="0.2">
      <c r="S178"/>
      <c r="U178"/>
      <c r="V178"/>
      <c r="W178"/>
      <c r="Y178"/>
      <c r="Z178"/>
      <c r="AA178"/>
      <c r="AB178"/>
      <c r="AC178"/>
      <c r="AD178"/>
      <c r="AE178"/>
    </row>
    <row r="179" spans="19:31" x14ac:dyDescent="0.2">
      <c r="S179"/>
      <c r="U179"/>
      <c r="V179"/>
      <c r="W179"/>
      <c r="Y179"/>
      <c r="Z179"/>
      <c r="AA179"/>
      <c r="AB179"/>
      <c r="AC179"/>
      <c r="AD179"/>
      <c r="AE179"/>
    </row>
    <row r="180" spans="19:31" x14ac:dyDescent="0.2">
      <c r="S180"/>
      <c r="U180"/>
      <c r="V180"/>
      <c r="W180"/>
      <c r="Y180"/>
      <c r="Z180"/>
      <c r="AA180"/>
      <c r="AB180"/>
      <c r="AC180"/>
      <c r="AD180"/>
      <c r="AE180"/>
    </row>
    <row r="181" spans="19:31" x14ac:dyDescent="0.2">
      <c r="S181"/>
      <c r="U181"/>
      <c r="V181"/>
      <c r="W181"/>
      <c r="Y181"/>
      <c r="Z181"/>
      <c r="AA181"/>
      <c r="AB181"/>
      <c r="AC181"/>
      <c r="AD181"/>
      <c r="AE181"/>
    </row>
    <row r="182" spans="19:31" x14ac:dyDescent="0.2">
      <c r="S182"/>
      <c r="U182"/>
      <c r="V182"/>
      <c r="W182"/>
      <c r="Y182"/>
      <c r="Z182"/>
      <c r="AA182"/>
      <c r="AB182"/>
      <c r="AC182"/>
      <c r="AD182"/>
      <c r="AE182"/>
    </row>
    <row r="183" spans="19:31" x14ac:dyDescent="0.2">
      <c r="S183"/>
      <c r="U183"/>
      <c r="V183"/>
      <c r="W183"/>
      <c r="Y183"/>
      <c r="Z183"/>
      <c r="AA183"/>
      <c r="AB183"/>
      <c r="AC183"/>
      <c r="AD183"/>
      <c r="AE183"/>
    </row>
    <row r="184" spans="19:31" x14ac:dyDescent="0.2">
      <c r="S184"/>
      <c r="U184"/>
      <c r="V184"/>
      <c r="W184"/>
      <c r="Y184"/>
      <c r="Z184"/>
      <c r="AA184"/>
      <c r="AB184"/>
      <c r="AC184"/>
      <c r="AD184"/>
      <c r="AE184"/>
    </row>
    <row r="185" spans="19:31" x14ac:dyDescent="0.2">
      <c r="S185"/>
      <c r="U185"/>
      <c r="V185"/>
      <c r="W185"/>
      <c r="Y185"/>
      <c r="Z185"/>
      <c r="AA185"/>
      <c r="AB185"/>
      <c r="AC185"/>
      <c r="AD185"/>
      <c r="AE185"/>
    </row>
    <row r="186" spans="19:31" x14ac:dyDescent="0.2">
      <c r="S186"/>
      <c r="U186"/>
      <c r="V186"/>
      <c r="W186"/>
      <c r="Y186"/>
      <c r="Z186"/>
      <c r="AA186"/>
      <c r="AB186"/>
      <c r="AC186"/>
      <c r="AD186"/>
      <c r="AE186"/>
    </row>
    <row r="187" spans="19:31" x14ac:dyDescent="0.2">
      <c r="S187"/>
      <c r="U187"/>
      <c r="V187"/>
      <c r="W187"/>
      <c r="Y187"/>
      <c r="Z187"/>
      <c r="AA187"/>
      <c r="AB187"/>
      <c r="AC187"/>
      <c r="AD187"/>
      <c r="AE187"/>
    </row>
    <row r="188" spans="19:31" x14ac:dyDescent="0.2">
      <c r="S188"/>
      <c r="U188"/>
      <c r="V188"/>
      <c r="W188"/>
      <c r="Y188"/>
      <c r="Z188"/>
      <c r="AA188"/>
      <c r="AB188"/>
      <c r="AC188"/>
      <c r="AD188"/>
      <c r="AE188"/>
    </row>
    <row r="189" spans="19:31" x14ac:dyDescent="0.2">
      <c r="S189"/>
      <c r="U189"/>
      <c r="V189"/>
      <c r="W189"/>
      <c r="Y189"/>
      <c r="Z189"/>
      <c r="AA189"/>
      <c r="AB189"/>
      <c r="AC189"/>
      <c r="AD189"/>
      <c r="AE189"/>
    </row>
    <row r="190" spans="19:31" x14ac:dyDescent="0.2">
      <c r="S190"/>
      <c r="U190"/>
      <c r="V190"/>
      <c r="W190"/>
      <c r="Y190"/>
      <c r="Z190"/>
      <c r="AA190"/>
      <c r="AB190"/>
      <c r="AC190"/>
      <c r="AD190"/>
      <c r="AE190"/>
    </row>
  </sheetData>
  <sortState xmlns:xlrd2="http://schemas.microsoft.com/office/spreadsheetml/2017/richdata2" ref="B3:Q55">
    <sortCondition descending="1" ref="Q3:Q55"/>
  </sortState>
  <mergeCells count="4">
    <mergeCell ref="I2:J2"/>
    <mergeCell ref="K2:L2"/>
    <mergeCell ref="O2:P2"/>
    <mergeCell ref="M2:N2"/>
  </mergeCells>
  <phoneticPr fontId="5" type="noConversion"/>
  <hyperlinks>
    <hyperlink ref="W31" r:id="rId1" display="BERNOS Blaise" xr:uid="{00000000-0004-0000-0800-000000000000}"/>
    <hyperlink ref="W5" r:id="rId2" display="NOBLET Erwan" xr:uid="{00000000-0004-0000-0800-000001000000}"/>
    <hyperlink ref="W11" r:id="rId3" display="OLIVIERI Bernard" xr:uid="{00000000-0004-0000-0800-000002000000}"/>
    <hyperlink ref="W17" r:id="rId4" display="SAUVAN Jean-Pierre" xr:uid="{00000000-0004-0000-0800-000003000000}"/>
    <hyperlink ref="W34" r:id="rId5" display="CROYEAU Jean Marie" xr:uid="{00000000-0004-0000-0800-000005000000}"/>
    <hyperlink ref="W7" r:id="rId6" display="NOBLET Erwan" xr:uid="{00000000-0004-0000-0800-000006000000}"/>
    <hyperlink ref="V1" r:id="rId7" xr:uid="{1E8D758B-3240-469F-AA4C-372D57BE9157}"/>
  </hyperlinks>
  <pageMargins left="0.78740157499999996" right="0.78740157499999996" top="0.984251969" bottom="0.984251969" header="0.4921259845" footer="0.4921259845"/>
  <pageSetup paperSize="9" orientation="portrait" r:id="rId8"/>
  <headerFooter alignWithMargins="0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3"/>
  <sheetViews>
    <sheetView topLeftCell="A14" zoomScale="80" zoomScaleNormal="80" workbookViewId="0">
      <selection activeCell="C1" sqref="C1"/>
    </sheetView>
  </sheetViews>
  <sheetFormatPr baseColWidth="10" defaultColWidth="11.5703125" defaultRowHeight="13.5" customHeight="1" x14ac:dyDescent="0.2"/>
  <cols>
    <col min="1" max="1" width="5.7109375" customWidth="1"/>
    <col min="2" max="2" width="9.5703125" bestFit="1" customWidth="1"/>
    <col min="3" max="3" width="24.85546875" bestFit="1" customWidth="1"/>
    <col min="4" max="4" width="27.7109375" bestFit="1" customWidth="1"/>
    <col min="5" max="5" width="0.85546875" customWidth="1"/>
    <col min="6" max="6" width="8" bestFit="1" customWidth="1"/>
    <col min="7" max="7" width="7.140625" bestFit="1" customWidth="1"/>
    <col min="8" max="8" width="6.28515625" bestFit="1" customWidth="1"/>
    <col min="9" max="9" width="5.7109375" bestFit="1" customWidth="1"/>
    <col min="10" max="10" width="4.5703125" customWidth="1"/>
    <col min="11" max="11" width="5.7109375" bestFit="1" customWidth="1"/>
    <col min="12" max="12" width="4.5703125" customWidth="1"/>
    <col min="13" max="13" width="5.7109375" bestFit="1" customWidth="1"/>
    <col min="14" max="14" width="4.5703125" customWidth="1"/>
    <col min="15" max="15" width="7.85546875" customWidth="1"/>
    <col min="16" max="16" width="8.140625" customWidth="1"/>
    <col min="17" max="17" width="5.42578125" bestFit="1" customWidth="1"/>
    <col min="18" max="18" width="10.85546875" style="41" bestFit="1" customWidth="1"/>
    <col min="19" max="19" width="24" bestFit="1" customWidth="1"/>
    <col min="20" max="20" width="27.7109375" bestFit="1" customWidth="1"/>
    <col min="21" max="21" width="8.28515625" style="41" bestFit="1" customWidth="1"/>
    <col min="22" max="22" width="7" bestFit="1" customWidth="1"/>
    <col min="23" max="23" width="6.42578125" bestFit="1" customWidth="1"/>
    <col min="24" max="25" width="6.42578125" customWidth="1"/>
    <col min="26" max="26" width="1.5703125" customWidth="1"/>
  </cols>
  <sheetData>
    <row r="1" spans="1:26" ht="21.75" customHeight="1" x14ac:dyDescent="0.2">
      <c r="C1" s="47" t="s">
        <v>1063</v>
      </c>
      <c r="S1" s="175" t="s">
        <v>66</v>
      </c>
    </row>
    <row r="3" spans="1:26" ht="42" customHeight="1" x14ac:dyDescent="0.2">
      <c r="A3" s="26" t="s">
        <v>19</v>
      </c>
      <c r="B3" s="26" t="s">
        <v>20</v>
      </c>
      <c r="C3" s="26" t="s">
        <v>21</v>
      </c>
      <c r="D3" s="27" t="s">
        <v>30</v>
      </c>
      <c r="F3" s="18" t="s">
        <v>28</v>
      </c>
      <c r="G3" s="18" t="s">
        <v>27</v>
      </c>
      <c r="H3" s="18" t="s">
        <v>23</v>
      </c>
      <c r="I3" s="346" t="s">
        <v>31</v>
      </c>
      <c r="J3" s="347"/>
      <c r="K3" s="344" t="s">
        <v>32</v>
      </c>
      <c r="L3" s="347"/>
      <c r="M3" s="344" t="s">
        <v>33</v>
      </c>
      <c r="N3" s="347"/>
      <c r="O3" s="18" t="s">
        <v>29</v>
      </c>
      <c r="Q3" s="48" t="s">
        <v>19</v>
      </c>
      <c r="R3" s="48" t="s">
        <v>20</v>
      </c>
      <c r="S3" s="48" t="s">
        <v>21</v>
      </c>
      <c r="T3" s="48" t="s">
        <v>22</v>
      </c>
      <c r="U3" s="48" t="s">
        <v>1</v>
      </c>
      <c r="V3" s="48" t="s">
        <v>6</v>
      </c>
      <c r="W3" s="48" t="s">
        <v>52</v>
      </c>
      <c r="X3" s="48" t="s">
        <v>53</v>
      </c>
      <c r="Y3" s="48" t="s">
        <v>54</v>
      </c>
      <c r="Z3" s="80"/>
    </row>
    <row r="4" spans="1:26" ht="13.5" customHeight="1" x14ac:dyDescent="0.2">
      <c r="A4" s="18">
        <v>1</v>
      </c>
      <c r="B4" s="51" t="s">
        <v>927</v>
      </c>
      <c r="C4" s="50" t="s">
        <v>928</v>
      </c>
      <c r="D4" s="49" t="s">
        <v>1032</v>
      </c>
      <c r="F4" s="18" t="s">
        <v>354</v>
      </c>
      <c r="G4" s="20">
        <v>13</v>
      </c>
      <c r="H4" s="28" t="s">
        <v>56</v>
      </c>
      <c r="I4" s="21">
        <v>1</v>
      </c>
      <c r="J4" s="173">
        <f t="shared" ref="J4:J35" si="0">IF(OR(I4="DSQ",I4="RAF",I4="DNC",I4="DPG"),0,IF(OR(I4="DNS",I4="DNF"),100*(($G4-$G4+1)/$G4)+50*(LOG($G4/$G4)),100*(($G4-I4+1)/$G4)+50*(LOG($G4/I4))))</f>
        <v>155.69716761534184</v>
      </c>
      <c r="K4" s="21">
        <v>1</v>
      </c>
      <c r="L4" s="173">
        <f t="shared" ref="L4:L35" si="1">IF(OR(K4="DSQ",K4="RAF",K4="DNC",K4="DPG"),0,IF(OR(K4="DNS",K4="DNF"),100*(($G4-$G4+1)/$G4)+50*(LOG($G4/$G4)),100*(($G4-K4+1)/$G4)+50*(LOG($G4/K4))))</f>
        <v>155.69716761534184</v>
      </c>
      <c r="M4" s="21">
        <v>1</v>
      </c>
      <c r="N4" s="173">
        <f t="shared" ref="N4:N35" si="2">IF(OR(M4="DSQ",M4="RAF",M4="DNC",M4="DPG"),0,IF(OR(M4="DNS",M4="DNF"),100*(($G4-$G4+1)/$G4)+50*(LOG($G4/$G4)),100*(($G4-M4+1)/$G4)+50*(LOG($G4/M4))))</f>
        <v>155.69716761534184</v>
      </c>
      <c r="O4" s="174">
        <f t="shared" ref="O4:O35" si="3">J4+L4+N4</f>
        <v>467.09150284602549</v>
      </c>
      <c r="Q4" s="232" t="s">
        <v>354</v>
      </c>
      <c r="R4" s="233" t="s">
        <v>732</v>
      </c>
      <c r="S4" s="234" t="s">
        <v>1062</v>
      </c>
      <c r="T4" s="235" t="s">
        <v>1005</v>
      </c>
      <c r="U4" s="233" t="s">
        <v>1006</v>
      </c>
      <c r="V4" s="236" t="s">
        <v>64</v>
      </c>
      <c r="W4" s="233">
        <v>1</v>
      </c>
      <c r="X4" s="233">
        <v>1</v>
      </c>
      <c r="Y4" s="233">
        <v>3</v>
      </c>
      <c r="Z4" s="81"/>
    </row>
    <row r="5" spans="1:26" ht="13.5" customHeight="1" x14ac:dyDescent="0.2">
      <c r="A5" s="18">
        <v>2</v>
      </c>
      <c r="B5" s="51" t="s">
        <v>975</v>
      </c>
      <c r="C5" s="50" t="s">
        <v>976</v>
      </c>
      <c r="D5" s="49" t="s">
        <v>977</v>
      </c>
      <c r="F5" s="18" t="s">
        <v>354</v>
      </c>
      <c r="G5" s="20">
        <v>12</v>
      </c>
      <c r="H5" s="28" t="s">
        <v>36</v>
      </c>
      <c r="I5" s="21">
        <v>1</v>
      </c>
      <c r="J5" s="173">
        <f t="shared" si="0"/>
        <v>153.95906230238126</v>
      </c>
      <c r="K5" s="21">
        <v>1</v>
      </c>
      <c r="L5" s="173">
        <f t="shared" si="1"/>
        <v>153.95906230238126</v>
      </c>
      <c r="M5" s="21">
        <v>2</v>
      </c>
      <c r="N5" s="173">
        <f t="shared" si="2"/>
        <v>130.57422918584882</v>
      </c>
      <c r="O5" s="174">
        <f t="shared" si="3"/>
        <v>438.49235379061133</v>
      </c>
      <c r="Q5" s="232" t="s">
        <v>357</v>
      </c>
      <c r="R5" s="233" t="s">
        <v>709</v>
      </c>
      <c r="S5" s="234" t="s">
        <v>707</v>
      </c>
      <c r="T5" s="235" t="s">
        <v>1007</v>
      </c>
      <c r="U5" s="233" t="s">
        <v>1006</v>
      </c>
      <c r="V5" s="236" t="s">
        <v>749</v>
      </c>
      <c r="W5" s="233">
        <v>4</v>
      </c>
      <c r="X5" s="233">
        <v>3</v>
      </c>
      <c r="Y5" s="233">
        <v>1</v>
      </c>
      <c r="Z5" s="81"/>
    </row>
    <row r="6" spans="1:26" ht="13.5" customHeight="1" x14ac:dyDescent="0.2">
      <c r="A6" s="18">
        <v>3</v>
      </c>
      <c r="B6" s="51" t="s">
        <v>761</v>
      </c>
      <c r="C6" s="50" t="s">
        <v>762</v>
      </c>
      <c r="D6" s="49" t="s">
        <v>763</v>
      </c>
      <c r="F6" s="18" t="s">
        <v>354</v>
      </c>
      <c r="G6" s="20">
        <v>9</v>
      </c>
      <c r="H6" s="28" t="s">
        <v>57</v>
      </c>
      <c r="I6" s="21">
        <v>1</v>
      </c>
      <c r="J6" s="173">
        <f t="shared" si="0"/>
        <v>147.71212547196626</v>
      </c>
      <c r="K6" s="21">
        <v>2</v>
      </c>
      <c r="L6" s="173">
        <f t="shared" si="1"/>
        <v>121.54951457765607</v>
      </c>
      <c r="M6" s="21">
        <v>2</v>
      </c>
      <c r="N6" s="173">
        <f t="shared" si="2"/>
        <v>121.54951457765607</v>
      </c>
      <c r="O6" s="174">
        <f t="shared" si="3"/>
        <v>390.81115462727837</v>
      </c>
      <c r="Q6" s="232" t="s">
        <v>358</v>
      </c>
      <c r="R6" s="233" t="s">
        <v>523</v>
      </c>
      <c r="S6" s="234" t="s">
        <v>332</v>
      </c>
      <c r="T6" s="235" t="s">
        <v>333</v>
      </c>
      <c r="U6" s="233" t="s">
        <v>1006</v>
      </c>
      <c r="V6" s="236" t="s">
        <v>749</v>
      </c>
      <c r="W6" s="233">
        <v>2</v>
      </c>
      <c r="X6" s="233">
        <v>4</v>
      </c>
      <c r="Y6" s="233">
        <v>2</v>
      </c>
      <c r="Z6" s="81"/>
    </row>
    <row r="7" spans="1:26" ht="13.5" customHeight="1" x14ac:dyDescent="0.2">
      <c r="A7" s="18">
        <v>4</v>
      </c>
      <c r="B7" s="51" t="s">
        <v>893</v>
      </c>
      <c r="C7" s="50" t="s">
        <v>894</v>
      </c>
      <c r="D7" s="49" t="s">
        <v>895</v>
      </c>
      <c r="F7" s="18" t="s">
        <v>354</v>
      </c>
      <c r="G7" s="20">
        <v>9</v>
      </c>
      <c r="H7" s="28" t="s">
        <v>34</v>
      </c>
      <c r="I7" s="21">
        <v>4</v>
      </c>
      <c r="J7" s="173">
        <f t="shared" si="0"/>
        <v>84.275792572234778</v>
      </c>
      <c r="K7" s="21">
        <v>1</v>
      </c>
      <c r="L7" s="173">
        <f t="shared" si="1"/>
        <v>147.71212547196626</v>
      </c>
      <c r="M7" s="21">
        <v>1</v>
      </c>
      <c r="N7" s="173">
        <f t="shared" si="2"/>
        <v>147.71212547196626</v>
      </c>
      <c r="O7" s="174">
        <f t="shared" si="3"/>
        <v>379.70004351616728</v>
      </c>
      <c r="Q7" s="232" t="s">
        <v>62</v>
      </c>
      <c r="R7" s="233" t="s">
        <v>335</v>
      </c>
      <c r="S7" s="234" t="s">
        <v>336</v>
      </c>
      <c r="T7" s="235" t="s">
        <v>525</v>
      </c>
      <c r="U7" s="233" t="s">
        <v>1006</v>
      </c>
      <c r="V7" s="236" t="s">
        <v>356</v>
      </c>
      <c r="W7" s="233">
        <v>3</v>
      </c>
      <c r="X7" s="233">
        <v>2</v>
      </c>
      <c r="Y7" s="233">
        <v>5</v>
      </c>
      <c r="Z7" s="81"/>
    </row>
    <row r="8" spans="1:26" ht="13.5" customHeight="1" x14ac:dyDescent="0.2">
      <c r="A8" s="18">
        <v>5</v>
      </c>
      <c r="B8" s="51" t="s">
        <v>735</v>
      </c>
      <c r="C8" s="50" t="s">
        <v>736</v>
      </c>
      <c r="D8" s="49" t="s">
        <v>737</v>
      </c>
      <c r="F8" s="18" t="s">
        <v>357</v>
      </c>
      <c r="G8" s="20">
        <v>13</v>
      </c>
      <c r="H8" s="28" t="s">
        <v>56</v>
      </c>
      <c r="I8" s="21">
        <v>2</v>
      </c>
      <c r="J8" s="173">
        <f t="shared" si="0"/>
        <v>132.95336013983507</v>
      </c>
      <c r="K8" s="21">
        <v>3</v>
      </c>
      <c r="L8" s="173">
        <f t="shared" si="1"/>
        <v>116.45648949474332</v>
      </c>
      <c r="M8" s="21">
        <v>3</v>
      </c>
      <c r="N8" s="173">
        <f t="shared" si="2"/>
        <v>116.45648949474332</v>
      </c>
      <c r="O8" s="174">
        <f t="shared" si="3"/>
        <v>365.86633912932172</v>
      </c>
      <c r="Q8" s="232" t="s">
        <v>64</v>
      </c>
      <c r="R8" s="233" t="s">
        <v>1008</v>
      </c>
      <c r="S8" s="234" t="s">
        <v>1009</v>
      </c>
      <c r="T8" s="235" t="s">
        <v>1010</v>
      </c>
      <c r="U8" s="233" t="s">
        <v>1006</v>
      </c>
      <c r="V8" s="236" t="s">
        <v>792</v>
      </c>
      <c r="W8" s="233" t="s">
        <v>24</v>
      </c>
      <c r="X8" s="233">
        <v>5</v>
      </c>
      <c r="Y8" s="233">
        <v>4</v>
      </c>
      <c r="Z8" s="81"/>
    </row>
    <row r="9" spans="1:26" ht="13.5" customHeight="1" x14ac:dyDescent="0.2">
      <c r="A9" s="18">
        <v>6</v>
      </c>
      <c r="B9" s="51" t="s">
        <v>732</v>
      </c>
      <c r="C9" s="50" t="s">
        <v>1062</v>
      </c>
      <c r="D9" s="49" t="s">
        <v>1005</v>
      </c>
      <c r="F9" s="18" t="s">
        <v>354</v>
      </c>
      <c r="G9" s="20">
        <v>6</v>
      </c>
      <c r="H9" s="28" t="s">
        <v>1006</v>
      </c>
      <c r="I9" s="21">
        <v>1</v>
      </c>
      <c r="J9" s="173">
        <f t="shared" si="0"/>
        <v>138.90756251918219</v>
      </c>
      <c r="K9" s="21">
        <v>1</v>
      </c>
      <c r="L9" s="173">
        <f t="shared" si="1"/>
        <v>138.90756251918219</v>
      </c>
      <c r="M9" s="21">
        <v>3</v>
      </c>
      <c r="N9" s="173">
        <f t="shared" si="2"/>
        <v>81.71816644986572</v>
      </c>
      <c r="O9" s="174">
        <f t="shared" si="3"/>
        <v>359.53329148823013</v>
      </c>
      <c r="Q9" s="232" t="s">
        <v>526</v>
      </c>
      <c r="R9" s="233" t="s">
        <v>1011</v>
      </c>
      <c r="S9" s="234" t="s">
        <v>717</v>
      </c>
      <c r="T9" s="235" t="s">
        <v>1012</v>
      </c>
      <c r="U9" s="233" t="s">
        <v>1006</v>
      </c>
      <c r="V9" s="236" t="s">
        <v>720</v>
      </c>
      <c r="W9" s="233">
        <v>5</v>
      </c>
      <c r="X9" s="233">
        <v>6</v>
      </c>
      <c r="Y9" s="233" t="s">
        <v>24</v>
      </c>
      <c r="Z9" s="81"/>
    </row>
    <row r="10" spans="1:26" ht="13.5" customHeight="1" x14ac:dyDescent="0.2">
      <c r="A10" s="18">
        <v>7</v>
      </c>
      <c r="B10" s="51" t="s">
        <v>796</v>
      </c>
      <c r="C10" s="50" t="s">
        <v>797</v>
      </c>
      <c r="D10" s="49" t="s">
        <v>1026</v>
      </c>
      <c r="F10" s="18" t="s">
        <v>357</v>
      </c>
      <c r="G10" s="20">
        <v>9</v>
      </c>
      <c r="H10" s="28" t="s">
        <v>34</v>
      </c>
      <c r="I10" s="21">
        <v>1</v>
      </c>
      <c r="J10" s="173">
        <f t="shared" si="0"/>
        <v>147.71212547196626</v>
      </c>
      <c r="K10" s="21">
        <v>3</v>
      </c>
      <c r="L10" s="173">
        <f t="shared" si="1"/>
        <v>101.6338405137609</v>
      </c>
      <c r="M10" s="21">
        <v>3</v>
      </c>
      <c r="N10" s="173">
        <f t="shared" si="2"/>
        <v>101.6338405137609</v>
      </c>
      <c r="O10" s="174">
        <f t="shared" si="3"/>
        <v>350.97980649948806</v>
      </c>
      <c r="Q10" s="133" t="s">
        <v>354</v>
      </c>
      <c r="R10" s="51" t="s">
        <v>975</v>
      </c>
      <c r="S10" s="50" t="s">
        <v>976</v>
      </c>
      <c r="T10" s="49" t="s">
        <v>977</v>
      </c>
      <c r="U10" s="51" t="s">
        <v>36</v>
      </c>
      <c r="V10" s="48" t="s">
        <v>62</v>
      </c>
      <c r="W10" s="51">
        <v>1</v>
      </c>
      <c r="X10" s="51">
        <v>1</v>
      </c>
      <c r="Y10" s="51">
        <v>2</v>
      </c>
      <c r="Z10" s="81"/>
    </row>
    <row r="11" spans="1:26" ht="13.5" customHeight="1" x14ac:dyDescent="0.2">
      <c r="A11" s="18">
        <v>8</v>
      </c>
      <c r="B11" s="51" t="s">
        <v>1013</v>
      </c>
      <c r="C11" s="50" t="s">
        <v>1014</v>
      </c>
      <c r="D11" s="49" t="s">
        <v>1015</v>
      </c>
      <c r="F11" s="18" t="s">
        <v>357</v>
      </c>
      <c r="G11" s="20">
        <v>12</v>
      </c>
      <c r="H11" s="28" t="s">
        <v>36</v>
      </c>
      <c r="I11" s="21">
        <v>6</v>
      </c>
      <c r="J11" s="173">
        <f t="shared" si="0"/>
        <v>73.384833116532391</v>
      </c>
      <c r="K11" s="21">
        <v>2</v>
      </c>
      <c r="L11" s="173">
        <f t="shared" si="1"/>
        <v>130.57422918584882</v>
      </c>
      <c r="M11" s="21">
        <v>3</v>
      </c>
      <c r="N11" s="173">
        <f t="shared" si="2"/>
        <v>113.43633289973147</v>
      </c>
      <c r="O11" s="174">
        <f t="shared" si="3"/>
        <v>317.3953952021127</v>
      </c>
      <c r="Q11" s="133" t="s">
        <v>357</v>
      </c>
      <c r="R11" s="51" t="s">
        <v>1013</v>
      </c>
      <c r="S11" s="50" t="s">
        <v>1014</v>
      </c>
      <c r="T11" s="49" t="s">
        <v>1015</v>
      </c>
      <c r="U11" s="51" t="s">
        <v>36</v>
      </c>
      <c r="V11" s="48" t="s">
        <v>65</v>
      </c>
      <c r="W11" s="51">
        <v>6</v>
      </c>
      <c r="X11" s="51">
        <v>2</v>
      </c>
      <c r="Y11" s="51">
        <v>3</v>
      </c>
      <c r="Z11" s="81"/>
    </row>
    <row r="12" spans="1:26" ht="13.5" customHeight="1" x14ac:dyDescent="0.2">
      <c r="A12" s="18">
        <v>9</v>
      </c>
      <c r="B12" s="51" t="s">
        <v>1016</v>
      </c>
      <c r="C12" s="50" t="s">
        <v>1017</v>
      </c>
      <c r="D12" s="49" t="s">
        <v>1018</v>
      </c>
      <c r="F12" s="18" t="s">
        <v>62</v>
      </c>
      <c r="G12" s="20">
        <v>12</v>
      </c>
      <c r="H12" s="28" t="s">
        <v>36</v>
      </c>
      <c r="I12" s="21">
        <v>9</v>
      </c>
      <c r="J12" s="173">
        <f t="shared" si="0"/>
        <v>39.580270163748324</v>
      </c>
      <c r="K12" s="21">
        <v>3</v>
      </c>
      <c r="L12" s="173">
        <f t="shared" si="1"/>
        <v>113.43633289973147</v>
      </c>
      <c r="M12" s="21">
        <v>1</v>
      </c>
      <c r="N12" s="173">
        <f t="shared" si="2"/>
        <v>153.95906230238126</v>
      </c>
      <c r="O12" s="174">
        <f t="shared" si="3"/>
        <v>306.97566536586106</v>
      </c>
      <c r="Q12" s="133" t="s">
        <v>358</v>
      </c>
      <c r="R12" s="51" t="s">
        <v>987</v>
      </c>
      <c r="S12" s="50" t="s">
        <v>988</v>
      </c>
      <c r="T12" s="49" t="s">
        <v>989</v>
      </c>
      <c r="U12" s="51" t="s">
        <v>36</v>
      </c>
      <c r="V12" s="48" t="s">
        <v>714</v>
      </c>
      <c r="W12" s="51">
        <v>4</v>
      </c>
      <c r="X12" s="51">
        <v>4</v>
      </c>
      <c r="Y12" s="51">
        <v>4</v>
      </c>
      <c r="Z12" s="81"/>
    </row>
    <row r="13" spans="1:26" ht="13.5" customHeight="1" x14ac:dyDescent="0.2">
      <c r="A13" s="18">
        <v>10</v>
      </c>
      <c r="B13" s="51" t="s">
        <v>987</v>
      </c>
      <c r="C13" s="50" t="s">
        <v>988</v>
      </c>
      <c r="D13" s="49" t="s">
        <v>989</v>
      </c>
      <c r="F13" s="18" t="s">
        <v>358</v>
      </c>
      <c r="G13" s="20">
        <v>12</v>
      </c>
      <c r="H13" s="28" t="s">
        <v>36</v>
      </c>
      <c r="I13" s="21">
        <v>4</v>
      </c>
      <c r="J13" s="173">
        <f t="shared" si="0"/>
        <v>98.85606273598313</v>
      </c>
      <c r="K13" s="21">
        <v>4</v>
      </c>
      <c r="L13" s="173">
        <f t="shared" si="1"/>
        <v>98.85606273598313</v>
      </c>
      <c r="M13" s="21">
        <v>4</v>
      </c>
      <c r="N13" s="173">
        <f t="shared" si="2"/>
        <v>98.85606273598313</v>
      </c>
      <c r="O13" s="174">
        <f t="shared" si="3"/>
        <v>296.56818820794939</v>
      </c>
      <c r="Q13" s="133" t="s">
        <v>62</v>
      </c>
      <c r="R13" s="51" t="s">
        <v>1016</v>
      </c>
      <c r="S13" s="50" t="s">
        <v>1017</v>
      </c>
      <c r="T13" s="49" t="s">
        <v>1018</v>
      </c>
      <c r="U13" s="51" t="s">
        <v>36</v>
      </c>
      <c r="V13" s="48" t="s">
        <v>827</v>
      </c>
      <c r="W13" s="51">
        <v>9</v>
      </c>
      <c r="X13" s="51">
        <v>3</v>
      </c>
      <c r="Y13" s="51">
        <v>1</v>
      </c>
      <c r="Z13" s="81"/>
    </row>
    <row r="14" spans="1:26" ht="13.5" customHeight="1" x14ac:dyDescent="0.2">
      <c r="A14" s="18">
        <v>11</v>
      </c>
      <c r="B14" s="51" t="s">
        <v>713</v>
      </c>
      <c r="C14" s="50" t="s">
        <v>722</v>
      </c>
      <c r="D14" s="49" t="s">
        <v>1033</v>
      </c>
      <c r="F14" s="18" t="s">
        <v>358</v>
      </c>
      <c r="G14" s="20">
        <v>13</v>
      </c>
      <c r="H14" s="28" t="s">
        <v>56</v>
      </c>
      <c r="I14" s="21">
        <v>6</v>
      </c>
      <c r="J14" s="173">
        <f t="shared" si="0"/>
        <v>78.328066634621194</v>
      </c>
      <c r="K14" s="21">
        <v>4</v>
      </c>
      <c r="L14" s="173">
        <f t="shared" si="1"/>
        <v>102.51724497202065</v>
      </c>
      <c r="M14" s="21">
        <v>4</v>
      </c>
      <c r="N14" s="173">
        <f t="shared" si="2"/>
        <v>102.51724497202065</v>
      </c>
      <c r="O14" s="174">
        <f t="shared" si="3"/>
        <v>283.36255657866252</v>
      </c>
      <c r="Q14" s="133" t="s">
        <v>64</v>
      </c>
      <c r="R14" s="51" t="s">
        <v>777</v>
      </c>
      <c r="S14" s="50" t="s">
        <v>1019</v>
      </c>
      <c r="T14" s="49" t="s">
        <v>779</v>
      </c>
      <c r="U14" s="51" t="s">
        <v>36</v>
      </c>
      <c r="V14" s="48" t="s">
        <v>738</v>
      </c>
      <c r="W14" s="51">
        <v>2</v>
      </c>
      <c r="X14" s="51">
        <v>7</v>
      </c>
      <c r="Y14" s="51">
        <v>5</v>
      </c>
      <c r="Z14" s="81"/>
    </row>
    <row r="15" spans="1:26" ht="13.5" customHeight="1" x14ac:dyDescent="0.2">
      <c r="A15" s="18">
        <v>12</v>
      </c>
      <c r="B15" s="51" t="s">
        <v>709</v>
      </c>
      <c r="C15" s="50" t="s">
        <v>707</v>
      </c>
      <c r="D15" s="49" t="s">
        <v>1007</v>
      </c>
      <c r="F15" s="18" t="s">
        <v>357</v>
      </c>
      <c r="G15" s="20">
        <v>6</v>
      </c>
      <c r="H15" s="28" t="s">
        <v>1006</v>
      </c>
      <c r="I15" s="21">
        <v>4</v>
      </c>
      <c r="J15" s="173">
        <f t="shared" si="0"/>
        <v>58.80456295278406</v>
      </c>
      <c r="K15" s="21">
        <v>3</v>
      </c>
      <c r="L15" s="173">
        <f t="shared" si="1"/>
        <v>81.71816644986572</v>
      </c>
      <c r="M15" s="21">
        <v>1</v>
      </c>
      <c r="N15" s="173">
        <f t="shared" si="2"/>
        <v>138.90756251918219</v>
      </c>
      <c r="O15" s="174">
        <f t="shared" si="3"/>
        <v>279.43029192183201</v>
      </c>
      <c r="Q15" s="133" t="s">
        <v>526</v>
      </c>
      <c r="R15" s="51" t="s">
        <v>849</v>
      </c>
      <c r="S15" s="50" t="s">
        <v>850</v>
      </c>
      <c r="T15" s="49" t="s">
        <v>851</v>
      </c>
      <c r="U15" s="51" t="s">
        <v>36</v>
      </c>
      <c r="V15" s="48" t="s">
        <v>792</v>
      </c>
      <c r="W15" s="51">
        <v>3</v>
      </c>
      <c r="X15" s="51">
        <v>6</v>
      </c>
      <c r="Y15" s="51">
        <v>7</v>
      </c>
      <c r="Z15" s="81"/>
    </row>
    <row r="16" spans="1:26" ht="13.5" customHeight="1" x14ac:dyDescent="0.2">
      <c r="A16" s="18">
        <v>13</v>
      </c>
      <c r="B16" s="51" t="s">
        <v>777</v>
      </c>
      <c r="C16" s="50" t="s">
        <v>1019</v>
      </c>
      <c r="D16" s="49" t="s">
        <v>779</v>
      </c>
      <c r="F16" s="18" t="s">
        <v>64</v>
      </c>
      <c r="G16" s="20">
        <v>12</v>
      </c>
      <c r="H16" s="28" t="s">
        <v>36</v>
      </c>
      <c r="I16" s="21">
        <v>2</v>
      </c>
      <c r="J16" s="173">
        <f t="shared" si="0"/>
        <v>130.57422918584882</v>
      </c>
      <c r="K16" s="21">
        <v>7</v>
      </c>
      <c r="L16" s="173">
        <f t="shared" si="1"/>
        <v>61.704160301668395</v>
      </c>
      <c r="M16" s="21">
        <v>5</v>
      </c>
      <c r="N16" s="173">
        <f t="shared" si="2"/>
        <v>85.677228752246961</v>
      </c>
      <c r="O16" s="174">
        <f t="shared" si="3"/>
        <v>277.95561823976419</v>
      </c>
      <c r="Q16" s="133" t="s">
        <v>674</v>
      </c>
      <c r="R16" s="51" t="s">
        <v>783</v>
      </c>
      <c r="S16" s="50" t="s">
        <v>784</v>
      </c>
      <c r="T16" s="49" t="s">
        <v>1020</v>
      </c>
      <c r="U16" s="51" t="s">
        <v>36</v>
      </c>
      <c r="V16" s="48" t="s">
        <v>812</v>
      </c>
      <c r="W16" s="51">
        <v>8</v>
      </c>
      <c r="X16" s="51">
        <v>8</v>
      </c>
      <c r="Y16" s="51">
        <v>6</v>
      </c>
      <c r="Z16" s="81"/>
    </row>
    <row r="17" spans="1:26" ht="13.5" customHeight="1" x14ac:dyDescent="0.2">
      <c r="A17" s="18">
        <v>14</v>
      </c>
      <c r="B17" s="51" t="s">
        <v>802</v>
      </c>
      <c r="C17" s="50" t="s">
        <v>803</v>
      </c>
      <c r="D17" s="49" t="s">
        <v>804</v>
      </c>
      <c r="F17" s="18" t="s">
        <v>358</v>
      </c>
      <c r="G17" s="20">
        <v>9</v>
      </c>
      <c r="H17" s="28" t="s">
        <v>34</v>
      </c>
      <c r="I17" s="21">
        <v>5</v>
      </c>
      <c r="J17" s="173">
        <f t="shared" si="0"/>
        <v>68.319180810720866</v>
      </c>
      <c r="K17" s="21">
        <v>4</v>
      </c>
      <c r="L17" s="173">
        <f t="shared" si="1"/>
        <v>84.275792572234778</v>
      </c>
      <c r="M17" s="21">
        <v>2</v>
      </c>
      <c r="N17" s="173">
        <f t="shared" si="2"/>
        <v>121.54951457765607</v>
      </c>
      <c r="O17" s="174">
        <f t="shared" si="3"/>
        <v>274.14448796061168</v>
      </c>
      <c r="Q17" s="133" t="s">
        <v>749</v>
      </c>
      <c r="R17" s="51" t="s">
        <v>841</v>
      </c>
      <c r="S17" s="50" t="s">
        <v>842</v>
      </c>
      <c r="T17" s="49" t="s">
        <v>843</v>
      </c>
      <c r="U17" s="51" t="s">
        <v>36</v>
      </c>
      <c r="V17" s="48" t="s">
        <v>816</v>
      </c>
      <c r="W17" s="51">
        <v>7</v>
      </c>
      <c r="X17" s="51">
        <v>5</v>
      </c>
      <c r="Y17" s="51" t="s">
        <v>24</v>
      </c>
      <c r="Z17" s="81"/>
    </row>
    <row r="18" spans="1:26" ht="13.5" customHeight="1" x14ac:dyDescent="0.2">
      <c r="A18" s="18">
        <v>15</v>
      </c>
      <c r="B18" s="51" t="s">
        <v>799</v>
      </c>
      <c r="C18" s="50" t="s">
        <v>800</v>
      </c>
      <c r="D18" s="49" t="s">
        <v>1027</v>
      </c>
      <c r="F18" s="18" t="s">
        <v>62</v>
      </c>
      <c r="G18" s="20">
        <v>9</v>
      </c>
      <c r="H18" s="28" t="s">
        <v>34</v>
      </c>
      <c r="I18" s="21">
        <v>2</v>
      </c>
      <c r="J18" s="173">
        <f t="shared" si="0"/>
        <v>121.54951457765607</v>
      </c>
      <c r="K18" s="21">
        <v>5</v>
      </c>
      <c r="L18" s="173">
        <f t="shared" si="1"/>
        <v>68.319180810720866</v>
      </c>
      <c r="M18" s="21">
        <v>4</v>
      </c>
      <c r="N18" s="173">
        <f t="shared" si="2"/>
        <v>84.275792572234778</v>
      </c>
      <c r="O18" s="174">
        <f t="shared" si="3"/>
        <v>274.14448796061168</v>
      </c>
      <c r="Q18" s="133" t="s">
        <v>63</v>
      </c>
      <c r="R18" s="51" t="s">
        <v>833</v>
      </c>
      <c r="S18" s="50" t="s">
        <v>834</v>
      </c>
      <c r="T18" s="49" t="s">
        <v>835</v>
      </c>
      <c r="U18" s="51" t="s">
        <v>36</v>
      </c>
      <c r="V18" s="48" t="s">
        <v>874</v>
      </c>
      <c r="W18" s="51">
        <v>5</v>
      </c>
      <c r="X18" s="51">
        <v>9</v>
      </c>
      <c r="Y18" s="51" t="s">
        <v>24</v>
      </c>
      <c r="Z18" s="81"/>
    </row>
    <row r="19" spans="1:26" ht="13.5" customHeight="1" x14ac:dyDescent="0.2">
      <c r="A19" s="18">
        <v>16</v>
      </c>
      <c r="B19" s="51" t="s">
        <v>523</v>
      </c>
      <c r="C19" s="50" t="s">
        <v>332</v>
      </c>
      <c r="D19" s="49" t="s">
        <v>333</v>
      </c>
      <c r="F19" s="18" t="s">
        <v>358</v>
      </c>
      <c r="G19" s="20">
        <v>6</v>
      </c>
      <c r="H19" s="28" t="s">
        <v>1006</v>
      </c>
      <c r="I19" s="21">
        <v>2</v>
      </c>
      <c r="J19" s="173">
        <f t="shared" si="0"/>
        <v>107.18939606931647</v>
      </c>
      <c r="K19" s="21">
        <v>4</v>
      </c>
      <c r="L19" s="173">
        <f t="shared" si="1"/>
        <v>58.80456295278406</v>
      </c>
      <c r="M19" s="21">
        <v>2</v>
      </c>
      <c r="N19" s="173">
        <f t="shared" si="2"/>
        <v>107.18939606931647</v>
      </c>
      <c r="O19" s="174">
        <f t="shared" si="3"/>
        <v>273.18335509141701</v>
      </c>
      <c r="Q19" s="133" t="s">
        <v>356</v>
      </c>
      <c r="R19" s="51" t="s">
        <v>786</v>
      </c>
      <c r="S19" s="50" t="s">
        <v>787</v>
      </c>
      <c r="T19" s="49" t="s">
        <v>788</v>
      </c>
      <c r="U19" s="51" t="s">
        <v>36</v>
      </c>
      <c r="V19" s="48" t="s">
        <v>1021</v>
      </c>
      <c r="W19" s="51">
        <v>10</v>
      </c>
      <c r="X19" s="51" t="s">
        <v>24</v>
      </c>
      <c r="Y19" s="51">
        <v>8</v>
      </c>
      <c r="Z19" s="81"/>
    </row>
    <row r="20" spans="1:26" ht="13.5" customHeight="1" x14ac:dyDescent="0.2">
      <c r="A20" s="18">
        <v>17</v>
      </c>
      <c r="B20" s="51" t="s">
        <v>764</v>
      </c>
      <c r="C20" s="50" t="s">
        <v>725</v>
      </c>
      <c r="D20" s="49" t="s">
        <v>765</v>
      </c>
      <c r="F20" s="18" t="s">
        <v>358</v>
      </c>
      <c r="G20" s="20">
        <v>9</v>
      </c>
      <c r="H20" s="28" t="s">
        <v>57</v>
      </c>
      <c r="I20" s="21">
        <v>2</v>
      </c>
      <c r="J20" s="173">
        <f t="shared" si="0"/>
        <v>121.54951457765607</v>
      </c>
      <c r="K20" s="21">
        <v>1</v>
      </c>
      <c r="L20" s="173">
        <f t="shared" si="1"/>
        <v>147.71212547196626</v>
      </c>
      <c r="M20" s="21" t="s">
        <v>26</v>
      </c>
      <c r="N20" s="173">
        <f t="shared" si="2"/>
        <v>0</v>
      </c>
      <c r="O20" s="174">
        <f t="shared" si="3"/>
        <v>269.26164004962232</v>
      </c>
      <c r="Q20" s="133" t="s">
        <v>65</v>
      </c>
      <c r="R20" s="51" t="s">
        <v>871</v>
      </c>
      <c r="S20" s="50" t="s">
        <v>872</v>
      </c>
      <c r="T20" s="49" t="s">
        <v>873</v>
      </c>
      <c r="U20" s="51" t="s">
        <v>36</v>
      </c>
      <c r="V20" s="48" t="s">
        <v>1022</v>
      </c>
      <c r="W20" s="51">
        <v>11</v>
      </c>
      <c r="X20" s="51" t="s">
        <v>24</v>
      </c>
      <c r="Y20" s="51">
        <v>9</v>
      </c>
      <c r="Z20" s="81"/>
    </row>
    <row r="21" spans="1:26" ht="13.5" customHeight="1" x14ac:dyDescent="0.2">
      <c r="A21" s="18">
        <v>18</v>
      </c>
      <c r="B21" s="51" t="s">
        <v>1034</v>
      </c>
      <c r="C21" s="50" t="s">
        <v>955</v>
      </c>
      <c r="D21" s="49" t="s">
        <v>956</v>
      </c>
      <c r="F21" s="18" t="s">
        <v>62</v>
      </c>
      <c r="G21" s="20">
        <v>13</v>
      </c>
      <c r="H21" s="28" t="s">
        <v>56</v>
      </c>
      <c r="I21" s="21">
        <v>9</v>
      </c>
      <c r="J21" s="173">
        <f t="shared" si="0"/>
        <v>46.446580604914061</v>
      </c>
      <c r="K21" s="21">
        <v>6</v>
      </c>
      <c r="L21" s="173">
        <f t="shared" si="1"/>
        <v>78.328066634621194</v>
      </c>
      <c r="M21" s="21">
        <v>2</v>
      </c>
      <c r="N21" s="173">
        <f t="shared" si="2"/>
        <v>132.95336013983507</v>
      </c>
      <c r="O21" s="174">
        <f t="shared" si="3"/>
        <v>257.7280073793703</v>
      </c>
      <c r="Q21" s="133" t="s">
        <v>716</v>
      </c>
      <c r="R21" s="51" t="s">
        <v>1023</v>
      </c>
      <c r="S21" s="50" t="s">
        <v>781</v>
      </c>
      <c r="T21" s="49" t="s">
        <v>1024</v>
      </c>
      <c r="U21" s="51" t="s">
        <v>36</v>
      </c>
      <c r="V21" s="48" t="s">
        <v>1025</v>
      </c>
      <c r="W21" s="51" t="s">
        <v>24</v>
      </c>
      <c r="X21" s="51" t="s">
        <v>24</v>
      </c>
      <c r="Y21" s="51" t="s">
        <v>25</v>
      </c>
      <c r="Z21" s="81"/>
    </row>
    <row r="22" spans="1:26" ht="13.5" customHeight="1" x14ac:dyDescent="0.2">
      <c r="A22" s="18">
        <v>19</v>
      </c>
      <c r="B22" s="51" t="s">
        <v>1048</v>
      </c>
      <c r="C22" s="50" t="s">
        <v>1049</v>
      </c>
      <c r="D22" s="49" t="s">
        <v>1050</v>
      </c>
      <c r="F22" s="18" t="s">
        <v>357</v>
      </c>
      <c r="G22" s="20">
        <v>9</v>
      </c>
      <c r="H22" s="28" t="s">
        <v>57</v>
      </c>
      <c r="I22" s="21">
        <v>3</v>
      </c>
      <c r="J22" s="173">
        <f t="shared" si="0"/>
        <v>101.6338405137609</v>
      </c>
      <c r="K22" s="21">
        <v>4</v>
      </c>
      <c r="L22" s="173">
        <f t="shared" si="1"/>
        <v>84.275792572234778</v>
      </c>
      <c r="M22" s="21">
        <v>5</v>
      </c>
      <c r="N22" s="173">
        <f t="shared" si="2"/>
        <v>68.319180810720866</v>
      </c>
      <c r="O22" s="174">
        <f t="shared" si="3"/>
        <v>254.22881389671653</v>
      </c>
      <c r="Q22" s="232" t="s">
        <v>354</v>
      </c>
      <c r="R22" s="233" t="s">
        <v>893</v>
      </c>
      <c r="S22" s="234" t="s">
        <v>894</v>
      </c>
      <c r="T22" s="235" t="s">
        <v>895</v>
      </c>
      <c r="U22" s="233" t="s">
        <v>34</v>
      </c>
      <c r="V22" s="236" t="s">
        <v>526</v>
      </c>
      <c r="W22" s="233">
        <v>4</v>
      </c>
      <c r="X22" s="233">
        <v>1</v>
      </c>
      <c r="Y22" s="233">
        <v>1</v>
      </c>
      <c r="Z22" s="81"/>
    </row>
    <row r="23" spans="1:26" ht="13.5" customHeight="1" x14ac:dyDescent="0.2">
      <c r="A23" s="18">
        <v>20</v>
      </c>
      <c r="B23" s="51" t="s">
        <v>1035</v>
      </c>
      <c r="C23" s="50" t="s">
        <v>723</v>
      </c>
      <c r="D23" s="49" t="s">
        <v>1036</v>
      </c>
      <c r="F23" s="18" t="s">
        <v>64</v>
      </c>
      <c r="G23" s="20">
        <v>13</v>
      </c>
      <c r="H23" s="28" t="s">
        <v>56</v>
      </c>
      <c r="I23" s="21">
        <v>11</v>
      </c>
      <c r="J23" s="173">
        <f t="shared" si="0"/>
        <v>26.704456434353663</v>
      </c>
      <c r="K23" s="21">
        <v>2</v>
      </c>
      <c r="L23" s="173">
        <f t="shared" si="1"/>
        <v>132.95336013983507</v>
      </c>
      <c r="M23" s="21">
        <v>5</v>
      </c>
      <c r="N23" s="173">
        <f t="shared" si="2"/>
        <v>89.979436629310129</v>
      </c>
      <c r="O23" s="174">
        <f t="shared" si="3"/>
        <v>249.63725320349886</v>
      </c>
      <c r="Q23" s="232" t="s">
        <v>357</v>
      </c>
      <c r="R23" s="233" t="s">
        <v>796</v>
      </c>
      <c r="S23" s="234" t="s">
        <v>797</v>
      </c>
      <c r="T23" s="235" t="s">
        <v>1026</v>
      </c>
      <c r="U23" s="233" t="s">
        <v>34</v>
      </c>
      <c r="V23" s="236" t="s">
        <v>674</v>
      </c>
      <c r="W23" s="233">
        <v>1</v>
      </c>
      <c r="X23" s="233">
        <v>3</v>
      </c>
      <c r="Y23" s="233">
        <v>3</v>
      </c>
      <c r="Z23" s="81"/>
    </row>
    <row r="24" spans="1:26" ht="13.5" customHeight="1" x14ac:dyDescent="0.2">
      <c r="A24" s="18">
        <v>21</v>
      </c>
      <c r="B24" s="51" t="s">
        <v>849</v>
      </c>
      <c r="C24" s="50" t="s">
        <v>850</v>
      </c>
      <c r="D24" s="49" t="s">
        <v>851</v>
      </c>
      <c r="F24" s="18" t="s">
        <v>526</v>
      </c>
      <c r="G24" s="20">
        <v>12</v>
      </c>
      <c r="H24" s="28" t="s">
        <v>36</v>
      </c>
      <c r="I24" s="21">
        <v>3</v>
      </c>
      <c r="J24" s="173">
        <f t="shared" si="0"/>
        <v>113.43633289973147</v>
      </c>
      <c r="K24" s="21">
        <v>6</v>
      </c>
      <c r="L24" s="173">
        <f t="shared" si="1"/>
        <v>73.384833116532391</v>
      </c>
      <c r="M24" s="21">
        <v>7</v>
      </c>
      <c r="N24" s="173">
        <f t="shared" si="2"/>
        <v>61.704160301668395</v>
      </c>
      <c r="O24" s="174">
        <f t="shared" si="3"/>
        <v>248.52532631793227</v>
      </c>
      <c r="Q24" s="232" t="s">
        <v>358</v>
      </c>
      <c r="R24" s="233" t="s">
        <v>802</v>
      </c>
      <c r="S24" s="234" t="s">
        <v>803</v>
      </c>
      <c r="T24" s="235" t="s">
        <v>804</v>
      </c>
      <c r="U24" s="233" t="s">
        <v>34</v>
      </c>
      <c r="V24" s="236" t="s">
        <v>65</v>
      </c>
      <c r="W24" s="233">
        <v>5</v>
      </c>
      <c r="X24" s="233">
        <v>4</v>
      </c>
      <c r="Y24" s="233">
        <v>2</v>
      </c>
      <c r="Z24" s="81"/>
    </row>
    <row r="25" spans="1:26" ht="13.5" customHeight="1" x14ac:dyDescent="0.2">
      <c r="A25" s="18">
        <v>22</v>
      </c>
      <c r="B25" s="51" t="s">
        <v>793</v>
      </c>
      <c r="C25" s="50" t="s">
        <v>794</v>
      </c>
      <c r="D25" s="49" t="s">
        <v>795</v>
      </c>
      <c r="F25" s="18" t="s">
        <v>64</v>
      </c>
      <c r="G25" s="20">
        <v>9</v>
      </c>
      <c r="H25" s="28" t="s">
        <v>34</v>
      </c>
      <c r="I25" s="21">
        <v>6</v>
      </c>
      <c r="J25" s="173">
        <f t="shared" si="0"/>
        <v>53.249007397228503</v>
      </c>
      <c r="K25" s="21">
        <v>2</v>
      </c>
      <c r="L25" s="173">
        <f t="shared" si="1"/>
        <v>121.54951457765607</v>
      </c>
      <c r="M25" s="21">
        <v>5</v>
      </c>
      <c r="N25" s="173">
        <f t="shared" si="2"/>
        <v>68.319180810720866</v>
      </c>
      <c r="O25" s="174">
        <f t="shared" si="3"/>
        <v>243.11770278560545</v>
      </c>
      <c r="Q25" s="232" t="s">
        <v>62</v>
      </c>
      <c r="R25" s="233" t="s">
        <v>799</v>
      </c>
      <c r="S25" s="234" t="s">
        <v>800</v>
      </c>
      <c r="T25" s="235" t="s">
        <v>1027</v>
      </c>
      <c r="U25" s="233" t="s">
        <v>34</v>
      </c>
      <c r="V25" s="236" t="s">
        <v>65</v>
      </c>
      <c r="W25" s="233">
        <v>2</v>
      </c>
      <c r="X25" s="233">
        <v>5</v>
      </c>
      <c r="Y25" s="233">
        <v>4</v>
      </c>
      <c r="Z25" s="81"/>
    </row>
    <row r="26" spans="1:26" ht="13.5" customHeight="1" x14ac:dyDescent="0.2">
      <c r="A26" s="18">
        <v>23</v>
      </c>
      <c r="B26" s="51" t="s">
        <v>335</v>
      </c>
      <c r="C26" s="50" t="s">
        <v>336</v>
      </c>
      <c r="D26" s="49" t="s">
        <v>525</v>
      </c>
      <c r="F26" s="18" t="s">
        <v>62</v>
      </c>
      <c r="G26" s="20">
        <v>6</v>
      </c>
      <c r="H26" s="28" t="s">
        <v>1006</v>
      </c>
      <c r="I26" s="21">
        <v>3</v>
      </c>
      <c r="J26" s="173">
        <f t="shared" si="0"/>
        <v>81.71816644986572</v>
      </c>
      <c r="K26" s="21">
        <v>2</v>
      </c>
      <c r="L26" s="173">
        <f t="shared" si="1"/>
        <v>107.18939606931647</v>
      </c>
      <c r="M26" s="21">
        <v>5</v>
      </c>
      <c r="N26" s="173">
        <f t="shared" si="2"/>
        <v>37.29239563571457</v>
      </c>
      <c r="O26" s="174">
        <f t="shared" si="3"/>
        <v>226.19995815489676</v>
      </c>
      <c r="Q26" s="232" t="s">
        <v>64</v>
      </c>
      <c r="R26" s="233" t="s">
        <v>793</v>
      </c>
      <c r="S26" s="234" t="s">
        <v>794</v>
      </c>
      <c r="T26" s="235" t="s">
        <v>795</v>
      </c>
      <c r="U26" s="233" t="s">
        <v>34</v>
      </c>
      <c r="V26" s="236" t="s">
        <v>827</v>
      </c>
      <c r="W26" s="233">
        <v>6</v>
      </c>
      <c r="X26" s="233">
        <v>2</v>
      </c>
      <c r="Y26" s="233">
        <v>5</v>
      </c>
      <c r="Z26" s="81"/>
    </row>
    <row r="27" spans="1:26" ht="13.5" customHeight="1" x14ac:dyDescent="0.2">
      <c r="A27" s="18">
        <v>24</v>
      </c>
      <c r="B27" s="51" t="s">
        <v>1051</v>
      </c>
      <c r="C27" s="50" t="s">
        <v>1052</v>
      </c>
      <c r="D27" s="49" t="s">
        <v>1053</v>
      </c>
      <c r="F27" s="18" t="s">
        <v>62</v>
      </c>
      <c r="G27" s="20">
        <v>9</v>
      </c>
      <c r="H27" s="28" t="s">
        <v>57</v>
      </c>
      <c r="I27" s="21">
        <v>7</v>
      </c>
      <c r="J27" s="173">
        <f t="shared" si="0"/>
        <v>38.790556804586728</v>
      </c>
      <c r="K27" s="21">
        <v>3</v>
      </c>
      <c r="L27" s="173">
        <f t="shared" si="1"/>
        <v>101.6338405137609</v>
      </c>
      <c r="M27" s="21">
        <v>4</v>
      </c>
      <c r="N27" s="173">
        <f t="shared" si="2"/>
        <v>84.275792572234778</v>
      </c>
      <c r="O27" s="174">
        <f t="shared" si="3"/>
        <v>224.70018989058241</v>
      </c>
      <c r="Q27" s="232" t="s">
        <v>526</v>
      </c>
      <c r="R27" s="233" t="s">
        <v>915</v>
      </c>
      <c r="S27" s="234" t="s">
        <v>685</v>
      </c>
      <c r="T27" s="235" t="s">
        <v>808</v>
      </c>
      <c r="U27" s="233" t="s">
        <v>34</v>
      </c>
      <c r="V27" s="236" t="s">
        <v>748</v>
      </c>
      <c r="W27" s="233">
        <v>8</v>
      </c>
      <c r="X27" s="233">
        <v>6</v>
      </c>
      <c r="Y27" s="233">
        <v>6</v>
      </c>
      <c r="Z27" s="81"/>
    </row>
    <row r="28" spans="1:26" ht="13.5" customHeight="1" x14ac:dyDescent="0.2">
      <c r="A28" s="18">
        <v>25</v>
      </c>
      <c r="B28" s="51" t="s">
        <v>1054</v>
      </c>
      <c r="C28" s="50" t="s">
        <v>1055</v>
      </c>
      <c r="D28" s="49" t="s">
        <v>1056</v>
      </c>
      <c r="F28" s="18" t="s">
        <v>64</v>
      </c>
      <c r="G28" s="20">
        <v>9</v>
      </c>
      <c r="H28" s="28" t="s">
        <v>57</v>
      </c>
      <c r="I28" s="21">
        <v>6</v>
      </c>
      <c r="J28" s="173">
        <f t="shared" si="0"/>
        <v>53.249007397228503</v>
      </c>
      <c r="K28" s="21">
        <v>5</v>
      </c>
      <c r="L28" s="173">
        <f t="shared" si="1"/>
        <v>68.319180810720866</v>
      </c>
      <c r="M28" s="21">
        <v>3</v>
      </c>
      <c r="N28" s="173">
        <f t="shared" si="2"/>
        <v>101.6338405137609</v>
      </c>
      <c r="O28" s="174">
        <f t="shared" si="3"/>
        <v>223.20202872171026</v>
      </c>
      <c r="Q28" s="232" t="s">
        <v>674</v>
      </c>
      <c r="R28" s="233" t="s">
        <v>805</v>
      </c>
      <c r="S28" s="234" t="s">
        <v>671</v>
      </c>
      <c r="T28" s="235" t="s">
        <v>913</v>
      </c>
      <c r="U28" s="233" t="s">
        <v>34</v>
      </c>
      <c r="V28" s="236" t="s">
        <v>753</v>
      </c>
      <c r="W28" s="233">
        <v>3</v>
      </c>
      <c r="X28" s="233" t="s">
        <v>24</v>
      </c>
      <c r="Y28" s="233">
        <v>8</v>
      </c>
      <c r="Z28" s="81"/>
    </row>
    <row r="29" spans="1:26" ht="13.5" customHeight="1" x14ac:dyDescent="0.2">
      <c r="A29" s="18">
        <v>26</v>
      </c>
      <c r="B29" s="51" t="s">
        <v>750</v>
      </c>
      <c r="C29" s="50" t="s">
        <v>751</v>
      </c>
      <c r="D29" s="49" t="s">
        <v>752</v>
      </c>
      <c r="F29" s="18" t="s">
        <v>526</v>
      </c>
      <c r="G29" s="20">
        <v>13</v>
      </c>
      <c r="H29" s="28" t="s">
        <v>56</v>
      </c>
      <c r="I29" s="21">
        <v>3</v>
      </c>
      <c r="J29" s="173">
        <f t="shared" si="0"/>
        <v>116.45648949474332</v>
      </c>
      <c r="K29" s="21">
        <v>9</v>
      </c>
      <c r="L29" s="173">
        <f t="shared" si="1"/>
        <v>46.446580604914061</v>
      </c>
      <c r="M29" s="21">
        <v>8</v>
      </c>
      <c r="N29" s="173">
        <f t="shared" si="2"/>
        <v>56.696514419590812</v>
      </c>
      <c r="O29" s="174">
        <f t="shared" si="3"/>
        <v>219.5995845192482</v>
      </c>
      <c r="Q29" s="232" t="s">
        <v>749</v>
      </c>
      <c r="R29" s="233" t="s">
        <v>1028</v>
      </c>
      <c r="S29" s="234" t="s">
        <v>1029</v>
      </c>
      <c r="T29" s="235" t="s">
        <v>1030</v>
      </c>
      <c r="U29" s="233" t="s">
        <v>34</v>
      </c>
      <c r="V29" s="236" t="s">
        <v>952</v>
      </c>
      <c r="W29" s="233">
        <v>7</v>
      </c>
      <c r="X29" s="233">
        <v>7</v>
      </c>
      <c r="Y29" s="233" t="s">
        <v>25</v>
      </c>
      <c r="Z29" s="81"/>
    </row>
    <row r="30" spans="1:26" ht="13.5" customHeight="1" x14ac:dyDescent="0.2">
      <c r="A30" s="18">
        <v>27</v>
      </c>
      <c r="B30" s="51" t="s">
        <v>766</v>
      </c>
      <c r="C30" s="50" t="s">
        <v>726</v>
      </c>
      <c r="D30" s="49" t="s">
        <v>767</v>
      </c>
      <c r="F30" s="18" t="s">
        <v>526</v>
      </c>
      <c r="G30" s="20">
        <v>9</v>
      </c>
      <c r="H30" s="28" t="s">
        <v>57</v>
      </c>
      <c r="I30" s="21">
        <v>8</v>
      </c>
      <c r="J30" s="173">
        <f t="shared" si="0"/>
        <v>24.779848344591286</v>
      </c>
      <c r="K30" s="21">
        <v>7</v>
      </c>
      <c r="L30" s="173">
        <f t="shared" si="1"/>
        <v>38.790556804586728</v>
      </c>
      <c r="M30" s="21">
        <v>1</v>
      </c>
      <c r="N30" s="173">
        <f t="shared" si="2"/>
        <v>147.71212547196626</v>
      </c>
      <c r="O30" s="174">
        <f t="shared" si="3"/>
        <v>211.28253062114428</v>
      </c>
      <c r="Q30" s="232" t="s">
        <v>63</v>
      </c>
      <c r="R30" s="233" t="s">
        <v>1031</v>
      </c>
      <c r="S30" s="234" t="s">
        <v>814</v>
      </c>
      <c r="T30" s="235" t="s">
        <v>815</v>
      </c>
      <c r="U30" s="233" t="s">
        <v>34</v>
      </c>
      <c r="V30" s="236" t="s">
        <v>869</v>
      </c>
      <c r="W30" s="233">
        <v>9</v>
      </c>
      <c r="X30" s="233" t="s">
        <v>24</v>
      </c>
      <c r="Y30" s="233">
        <v>7</v>
      </c>
      <c r="Z30" s="81"/>
    </row>
    <row r="31" spans="1:26" ht="13.5" customHeight="1" x14ac:dyDescent="0.2">
      <c r="A31" s="18">
        <v>28</v>
      </c>
      <c r="B31" s="51" t="s">
        <v>951</v>
      </c>
      <c r="C31" s="50" t="s">
        <v>694</v>
      </c>
      <c r="D31" s="49" t="s">
        <v>1037</v>
      </c>
      <c r="F31" s="18" t="s">
        <v>674</v>
      </c>
      <c r="G31" s="20">
        <v>13</v>
      </c>
      <c r="H31" s="28" t="s">
        <v>56</v>
      </c>
      <c r="I31" s="21">
        <v>4</v>
      </c>
      <c r="J31" s="173">
        <f t="shared" si="0"/>
        <v>102.51724497202065</v>
      </c>
      <c r="K31" s="21">
        <v>5</v>
      </c>
      <c r="L31" s="173">
        <f t="shared" si="1"/>
        <v>89.979436629310129</v>
      </c>
      <c r="M31" s="21" t="s">
        <v>26</v>
      </c>
      <c r="N31" s="173">
        <f t="shared" si="2"/>
        <v>0</v>
      </c>
      <c r="O31" s="174">
        <f t="shared" si="3"/>
        <v>192.49668160133078</v>
      </c>
      <c r="Q31" s="133" t="s">
        <v>354</v>
      </c>
      <c r="R31" s="51" t="s">
        <v>927</v>
      </c>
      <c r="S31" s="50" t="s">
        <v>928</v>
      </c>
      <c r="T31" s="49" t="s">
        <v>1032</v>
      </c>
      <c r="U31" s="51" t="s">
        <v>56</v>
      </c>
      <c r="V31" s="48" t="s">
        <v>358</v>
      </c>
      <c r="W31" s="51">
        <v>1</v>
      </c>
      <c r="X31" s="51">
        <v>1</v>
      </c>
      <c r="Y31" s="51">
        <v>1</v>
      </c>
      <c r="Z31" s="81"/>
    </row>
    <row r="32" spans="1:26" ht="13.5" customHeight="1" x14ac:dyDescent="0.2">
      <c r="A32" s="18">
        <v>29</v>
      </c>
      <c r="B32" s="51" t="s">
        <v>783</v>
      </c>
      <c r="C32" s="50" t="s">
        <v>784</v>
      </c>
      <c r="D32" s="49" t="s">
        <v>1020</v>
      </c>
      <c r="F32" s="18" t="s">
        <v>674</v>
      </c>
      <c r="G32" s="20">
        <v>12</v>
      </c>
      <c r="H32" s="28" t="s">
        <v>36</v>
      </c>
      <c r="I32" s="21">
        <v>8</v>
      </c>
      <c r="J32" s="173">
        <f t="shared" si="0"/>
        <v>50.471229619450732</v>
      </c>
      <c r="K32" s="21">
        <v>8</v>
      </c>
      <c r="L32" s="173">
        <f t="shared" si="1"/>
        <v>50.471229619450732</v>
      </c>
      <c r="M32" s="21">
        <v>6</v>
      </c>
      <c r="N32" s="173">
        <f t="shared" si="2"/>
        <v>73.384833116532391</v>
      </c>
      <c r="O32" s="174">
        <f t="shared" si="3"/>
        <v>174.32729235543385</v>
      </c>
      <c r="Q32" s="133" t="s">
        <v>357</v>
      </c>
      <c r="R32" s="51" t="s">
        <v>735</v>
      </c>
      <c r="S32" s="50" t="s">
        <v>736</v>
      </c>
      <c r="T32" s="49" t="s">
        <v>737</v>
      </c>
      <c r="U32" s="51" t="s">
        <v>56</v>
      </c>
      <c r="V32" s="48" t="s">
        <v>749</v>
      </c>
      <c r="W32" s="51">
        <v>2</v>
      </c>
      <c r="X32" s="51">
        <v>3</v>
      </c>
      <c r="Y32" s="51">
        <v>3</v>
      </c>
    </row>
    <row r="33" spans="1:25" ht="13.5" customHeight="1" x14ac:dyDescent="0.2">
      <c r="A33" s="18">
        <v>30</v>
      </c>
      <c r="B33" s="51" t="s">
        <v>966</v>
      </c>
      <c r="C33" s="50" t="s">
        <v>755</v>
      </c>
      <c r="D33" s="49" t="s">
        <v>756</v>
      </c>
      <c r="F33" s="18" t="s">
        <v>749</v>
      </c>
      <c r="G33" s="20">
        <v>13</v>
      </c>
      <c r="H33" s="28" t="s">
        <v>56</v>
      </c>
      <c r="I33" s="21">
        <v>7</v>
      </c>
      <c r="J33" s="173">
        <f t="shared" si="0"/>
        <v>67.288419460782848</v>
      </c>
      <c r="K33" s="21">
        <v>8</v>
      </c>
      <c r="L33" s="173">
        <f t="shared" si="1"/>
        <v>56.696514419590812</v>
      </c>
      <c r="M33" s="21">
        <v>9</v>
      </c>
      <c r="N33" s="173">
        <f t="shared" si="2"/>
        <v>46.446580604914061</v>
      </c>
      <c r="O33" s="174">
        <f t="shared" si="3"/>
        <v>170.43151448528772</v>
      </c>
      <c r="Q33" s="133" t="s">
        <v>358</v>
      </c>
      <c r="R33" s="51" t="s">
        <v>713</v>
      </c>
      <c r="S33" s="50" t="s">
        <v>722</v>
      </c>
      <c r="T33" s="49" t="s">
        <v>1033</v>
      </c>
      <c r="U33" s="51" t="s">
        <v>56</v>
      </c>
      <c r="V33" s="48" t="s">
        <v>738</v>
      </c>
      <c r="W33" s="51">
        <v>6</v>
      </c>
      <c r="X33" s="51">
        <v>4</v>
      </c>
      <c r="Y33" s="51">
        <v>4</v>
      </c>
    </row>
    <row r="34" spans="1:25" ht="13.5" customHeight="1" x14ac:dyDescent="0.2">
      <c r="A34" s="18">
        <v>31</v>
      </c>
      <c r="B34" s="51" t="s">
        <v>841</v>
      </c>
      <c r="C34" s="50" t="s">
        <v>842</v>
      </c>
      <c r="D34" s="49" t="s">
        <v>843</v>
      </c>
      <c r="F34" s="18" t="s">
        <v>749</v>
      </c>
      <c r="G34" s="20">
        <v>12</v>
      </c>
      <c r="H34" s="28" t="s">
        <v>36</v>
      </c>
      <c r="I34" s="21">
        <v>7</v>
      </c>
      <c r="J34" s="173">
        <f t="shared" si="0"/>
        <v>61.704160301668395</v>
      </c>
      <c r="K34" s="21">
        <v>5</v>
      </c>
      <c r="L34" s="173">
        <f t="shared" si="1"/>
        <v>85.677228752246961</v>
      </c>
      <c r="M34" s="21" t="s">
        <v>24</v>
      </c>
      <c r="N34" s="173">
        <f t="shared" si="2"/>
        <v>8.3333333333333321</v>
      </c>
      <c r="O34" s="174">
        <f t="shared" si="3"/>
        <v>155.71472238724871</v>
      </c>
      <c r="Q34" s="133" t="s">
        <v>62</v>
      </c>
      <c r="R34" s="51" t="s">
        <v>1034</v>
      </c>
      <c r="S34" s="50" t="s">
        <v>955</v>
      </c>
      <c r="T34" s="49" t="s">
        <v>956</v>
      </c>
      <c r="U34" s="51" t="s">
        <v>56</v>
      </c>
      <c r="V34" s="48" t="s">
        <v>692</v>
      </c>
      <c r="W34" s="51">
        <v>9</v>
      </c>
      <c r="X34" s="51">
        <v>6</v>
      </c>
      <c r="Y34" s="51">
        <v>2</v>
      </c>
    </row>
    <row r="35" spans="1:25" ht="13.5" customHeight="1" x14ac:dyDescent="0.2">
      <c r="A35" s="18">
        <v>32</v>
      </c>
      <c r="B35" s="51" t="s">
        <v>1038</v>
      </c>
      <c r="C35" s="50" t="s">
        <v>1039</v>
      </c>
      <c r="D35" s="49" t="s">
        <v>1040</v>
      </c>
      <c r="F35" s="18" t="s">
        <v>63</v>
      </c>
      <c r="G35" s="20">
        <v>13</v>
      </c>
      <c r="H35" s="28" t="s">
        <v>56</v>
      </c>
      <c r="I35" s="21">
        <v>8</v>
      </c>
      <c r="J35" s="173">
        <f t="shared" si="0"/>
        <v>56.696514419590812</v>
      </c>
      <c r="K35" s="21">
        <v>12</v>
      </c>
      <c r="L35" s="173">
        <f t="shared" si="1"/>
        <v>17.122720697575982</v>
      </c>
      <c r="M35" s="21">
        <v>7</v>
      </c>
      <c r="N35" s="173">
        <f t="shared" si="2"/>
        <v>67.288419460782848</v>
      </c>
      <c r="O35" s="174">
        <f t="shared" si="3"/>
        <v>141.10765457794963</v>
      </c>
      <c r="Q35" s="133" t="s">
        <v>64</v>
      </c>
      <c r="R35" s="51" t="s">
        <v>1035</v>
      </c>
      <c r="S35" s="50" t="s">
        <v>723</v>
      </c>
      <c r="T35" s="49" t="s">
        <v>1036</v>
      </c>
      <c r="U35" s="51" t="s">
        <v>56</v>
      </c>
      <c r="V35" s="48" t="s">
        <v>720</v>
      </c>
      <c r="W35" s="51">
        <v>11</v>
      </c>
      <c r="X35" s="51">
        <v>2</v>
      </c>
      <c r="Y35" s="51">
        <v>5</v>
      </c>
    </row>
    <row r="36" spans="1:25" ht="13.5" customHeight="1" x14ac:dyDescent="0.2">
      <c r="A36" s="18">
        <v>33</v>
      </c>
      <c r="B36" s="51" t="s">
        <v>805</v>
      </c>
      <c r="C36" s="50" t="s">
        <v>671</v>
      </c>
      <c r="D36" s="49" t="s">
        <v>913</v>
      </c>
      <c r="F36" s="18" t="s">
        <v>674</v>
      </c>
      <c r="G36" s="20">
        <v>9</v>
      </c>
      <c r="H36" s="28" t="s">
        <v>34</v>
      </c>
      <c r="I36" s="21">
        <v>3</v>
      </c>
      <c r="J36" s="173">
        <f t="shared" ref="J36:J52" si="4">IF(OR(I36="DSQ",I36="RAF",I36="DNC",I36="DPG"),0,IF(OR(I36="DNS",I36="DNF"),100*(($G36-$G36+1)/$G36)+50*(LOG($G36/$G36)),100*(($G36-I36+1)/$G36)+50*(LOG($G36/I36))))</f>
        <v>101.6338405137609</v>
      </c>
      <c r="K36" s="21" t="s">
        <v>24</v>
      </c>
      <c r="L36" s="173">
        <f t="shared" ref="L36:L52" si="5">IF(OR(K36="DSQ",K36="RAF",K36="DNC",K36="DPG"),0,IF(OR(K36="DNS",K36="DNF"),100*(($G36-$G36+1)/$G36)+50*(LOG($G36/$G36)),100*(($G36-K36+1)/$G36)+50*(LOG($G36/K36))))</f>
        <v>11.111111111111111</v>
      </c>
      <c r="M36" s="21">
        <v>8</v>
      </c>
      <c r="N36" s="173">
        <f t="shared" ref="N36:N52" si="6">IF(OR(M36="DSQ",M36="RAF",M36="DNC",M36="DPG"),0,IF(OR(M36="DNS",M36="DNF"),100*(($G36-$G36+1)/$G36)+50*(LOG($G36/$G36)),100*(($G36-M36+1)/$G36)+50*(LOG($G36/M36))))</f>
        <v>24.779848344591286</v>
      </c>
      <c r="O36" s="174">
        <f t="shared" ref="O36:O52" si="7">J36+L36+N36</f>
        <v>137.52479996946329</v>
      </c>
      <c r="Q36" s="133" t="s">
        <v>526</v>
      </c>
      <c r="R36" s="51" t="s">
        <v>750</v>
      </c>
      <c r="S36" s="50" t="s">
        <v>751</v>
      </c>
      <c r="T36" s="49" t="s">
        <v>752</v>
      </c>
      <c r="U36" s="51" t="s">
        <v>56</v>
      </c>
      <c r="V36" s="48" t="s">
        <v>748</v>
      </c>
      <c r="W36" s="51">
        <v>3</v>
      </c>
      <c r="X36" s="51">
        <v>9</v>
      </c>
      <c r="Y36" s="51">
        <v>8</v>
      </c>
    </row>
    <row r="37" spans="1:25" ht="13.5" customHeight="1" x14ac:dyDescent="0.2">
      <c r="A37" s="18">
        <v>34</v>
      </c>
      <c r="B37" s="51" t="s">
        <v>833</v>
      </c>
      <c r="C37" s="50" t="s">
        <v>834</v>
      </c>
      <c r="D37" s="49" t="s">
        <v>835</v>
      </c>
      <c r="F37" s="18" t="s">
        <v>63</v>
      </c>
      <c r="G37" s="20">
        <v>12</v>
      </c>
      <c r="H37" s="28" t="s">
        <v>36</v>
      </c>
      <c r="I37" s="21">
        <v>5</v>
      </c>
      <c r="J37" s="173">
        <f t="shared" si="4"/>
        <v>85.677228752246961</v>
      </c>
      <c r="K37" s="21">
        <v>9</v>
      </c>
      <c r="L37" s="173">
        <f t="shared" si="5"/>
        <v>39.580270163748324</v>
      </c>
      <c r="M37" s="21" t="s">
        <v>24</v>
      </c>
      <c r="N37" s="173">
        <f t="shared" si="6"/>
        <v>8.3333333333333321</v>
      </c>
      <c r="O37" s="174">
        <f t="shared" si="7"/>
        <v>133.59083224932863</v>
      </c>
      <c r="Q37" s="133" t="s">
        <v>674</v>
      </c>
      <c r="R37" s="51" t="s">
        <v>951</v>
      </c>
      <c r="S37" s="50" t="s">
        <v>694</v>
      </c>
      <c r="T37" s="49" t="s">
        <v>1037</v>
      </c>
      <c r="U37" s="51" t="s">
        <v>56</v>
      </c>
      <c r="V37" s="48" t="s">
        <v>864</v>
      </c>
      <c r="W37" s="51">
        <v>4</v>
      </c>
      <c r="X37" s="51">
        <v>5</v>
      </c>
      <c r="Y37" s="51" t="s">
        <v>26</v>
      </c>
    </row>
    <row r="38" spans="1:25" ht="13.5" customHeight="1" x14ac:dyDescent="0.2">
      <c r="A38" s="18">
        <v>35</v>
      </c>
      <c r="B38" s="51" t="s">
        <v>968</v>
      </c>
      <c r="C38" s="50" t="s">
        <v>969</v>
      </c>
      <c r="D38" s="49" t="s">
        <v>1057</v>
      </c>
      <c r="F38" s="18" t="s">
        <v>674</v>
      </c>
      <c r="G38" s="20">
        <v>9</v>
      </c>
      <c r="H38" s="28" t="s">
        <v>57</v>
      </c>
      <c r="I38" s="21">
        <v>5</v>
      </c>
      <c r="J38" s="173">
        <f t="shared" si="4"/>
        <v>68.319180810720866</v>
      </c>
      <c r="K38" s="21">
        <v>6</v>
      </c>
      <c r="L38" s="173">
        <f t="shared" si="5"/>
        <v>53.249007397228503</v>
      </c>
      <c r="M38" s="21" t="s">
        <v>24</v>
      </c>
      <c r="N38" s="173">
        <f t="shared" si="6"/>
        <v>11.111111111111111</v>
      </c>
      <c r="O38" s="174">
        <f t="shared" si="7"/>
        <v>132.67929931906048</v>
      </c>
      <c r="Q38" s="133" t="s">
        <v>749</v>
      </c>
      <c r="R38" s="51" t="s">
        <v>966</v>
      </c>
      <c r="S38" s="50" t="s">
        <v>755</v>
      </c>
      <c r="T38" s="49" t="s">
        <v>756</v>
      </c>
      <c r="U38" s="51" t="s">
        <v>56</v>
      </c>
      <c r="V38" s="48" t="s">
        <v>952</v>
      </c>
      <c r="W38" s="51">
        <v>7</v>
      </c>
      <c r="X38" s="51">
        <v>8</v>
      </c>
      <c r="Y38" s="51">
        <v>9</v>
      </c>
    </row>
    <row r="39" spans="1:25" ht="13.5" customHeight="1" x14ac:dyDescent="0.2">
      <c r="A39" s="18">
        <v>36</v>
      </c>
      <c r="B39" s="51" t="s">
        <v>915</v>
      </c>
      <c r="C39" s="50" t="s">
        <v>685</v>
      </c>
      <c r="D39" s="49" t="s">
        <v>808</v>
      </c>
      <c r="F39" s="18" t="s">
        <v>526</v>
      </c>
      <c r="G39" s="20">
        <v>9</v>
      </c>
      <c r="H39" s="28" t="s">
        <v>34</v>
      </c>
      <c r="I39" s="21">
        <v>8</v>
      </c>
      <c r="J39" s="173">
        <f t="shared" si="4"/>
        <v>24.779848344591286</v>
      </c>
      <c r="K39" s="21">
        <v>6</v>
      </c>
      <c r="L39" s="173">
        <f t="shared" si="5"/>
        <v>53.249007397228503</v>
      </c>
      <c r="M39" s="21">
        <v>6</v>
      </c>
      <c r="N39" s="173">
        <f t="shared" si="6"/>
        <v>53.249007397228503</v>
      </c>
      <c r="O39" s="174">
        <f t="shared" si="7"/>
        <v>131.27786313904829</v>
      </c>
      <c r="Q39" s="133" t="s">
        <v>63</v>
      </c>
      <c r="R39" s="51" t="s">
        <v>1038</v>
      </c>
      <c r="S39" s="50" t="s">
        <v>1039</v>
      </c>
      <c r="T39" s="49" t="s">
        <v>1040</v>
      </c>
      <c r="U39" s="51" t="s">
        <v>56</v>
      </c>
      <c r="V39" s="48" t="s">
        <v>874</v>
      </c>
      <c r="W39" s="51">
        <v>8</v>
      </c>
      <c r="X39" s="51">
        <v>12</v>
      </c>
      <c r="Y39" s="51">
        <v>7</v>
      </c>
    </row>
    <row r="40" spans="1:25" ht="13.5" customHeight="1" x14ac:dyDescent="0.2">
      <c r="A40" s="18">
        <v>37</v>
      </c>
      <c r="B40" s="51" t="s">
        <v>1041</v>
      </c>
      <c r="C40" s="50" t="s">
        <v>704</v>
      </c>
      <c r="D40" s="49" t="s">
        <v>1042</v>
      </c>
      <c r="F40" s="18" t="s">
        <v>356</v>
      </c>
      <c r="G40" s="20">
        <v>13</v>
      </c>
      <c r="H40" s="28" t="s">
        <v>56</v>
      </c>
      <c r="I40" s="21">
        <v>12</v>
      </c>
      <c r="J40" s="173">
        <f t="shared" si="4"/>
        <v>17.122720697575982</v>
      </c>
      <c r="K40" s="21">
        <v>7</v>
      </c>
      <c r="L40" s="173">
        <f t="shared" si="5"/>
        <v>67.288419460782848</v>
      </c>
      <c r="M40" s="21">
        <v>10</v>
      </c>
      <c r="N40" s="173">
        <f t="shared" si="6"/>
        <v>36.466398384572607</v>
      </c>
      <c r="O40" s="174">
        <f t="shared" si="7"/>
        <v>120.87753854293143</v>
      </c>
      <c r="P40" s="41"/>
      <c r="Q40" s="133" t="s">
        <v>356</v>
      </c>
      <c r="R40" s="51" t="s">
        <v>1041</v>
      </c>
      <c r="S40" s="50" t="s">
        <v>704</v>
      </c>
      <c r="T40" s="49" t="s">
        <v>1042</v>
      </c>
      <c r="U40" s="51" t="s">
        <v>56</v>
      </c>
      <c r="V40" s="48" t="s">
        <v>757</v>
      </c>
      <c r="W40" s="51">
        <v>12</v>
      </c>
      <c r="X40" s="51">
        <v>7</v>
      </c>
      <c r="Y40" s="51">
        <v>10</v>
      </c>
    </row>
    <row r="41" spans="1:25" ht="13.5" customHeight="1" x14ac:dyDescent="0.2">
      <c r="A41" s="18">
        <v>38</v>
      </c>
      <c r="B41" s="51" t="s">
        <v>758</v>
      </c>
      <c r="C41" s="50" t="s">
        <v>1043</v>
      </c>
      <c r="D41" s="49" t="s">
        <v>759</v>
      </c>
      <c r="F41" s="18" t="s">
        <v>65</v>
      </c>
      <c r="G41" s="20">
        <v>13</v>
      </c>
      <c r="H41" s="28" t="s">
        <v>56</v>
      </c>
      <c r="I41" s="21">
        <v>10</v>
      </c>
      <c r="J41" s="173">
        <f t="shared" si="4"/>
        <v>36.466398384572607</v>
      </c>
      <c r="K41" s="21" t="s">
        <v>26</v>
      </c>
      <c r="L41" s="173">
        <f t="shared" si="5"/>
        <v>0</v>
      </c>
      <c r="M41" s="21">
        <v>6</v>
      </c>
      <c r="N41" s="173">
        <f t="shared" si="6"/>
        <v>78.328066634621194</v>
      </c>
      <c r="O41" s="174">
        <f t="shared" si="7"/>
        <v>114.79446501919381</v>
      </c>
      <c r="P41" s="41"/>
      <c r="Q41" s="133" t="s">
        <v>65</v>
      </c>
      <c r="R41" s="51" t="s">
        <v>758</v>
      </c>
      <c r="S41" s="50" t="s">
        <v>1043</v>
      </c>
      <c r="T41" s="49" t="s">
        <v>759</v>
      </c>
      <c r="U41" s="51" t="s">
        <v>56</v>
      </c>
      <c r="V41" s="48" t="s">
        <v>760</v>
      </c>
      <c r="W41" s="51">
        <v>10</v>
      </c>
      <c r="X41" s="51" t="s">
        <v>26</v>
      </c>
      <c r="Y41" s="51">
        <v>6</v>
      </c>
    </row>
    <row r="42" spans="1:25" ht="13.5" customHeight="1" x14ac:dyDescent="0.2">
      <c r="A42" s="18">
        <v>39</v>
      </c>
      <c r="B42" s="51" t="s">
        <v>1008</v>
      </c>
      <c r="C42" s="50" t="s">
        <v>1009</v>
      </c>
      <c r="D42" s="49" t="s">
        <v>1010</v>
      </c>
      <c r="F42" s="18" t="s">
        <v>64</v>
      </c>
      <c r="G42" s="20">
        <v>6</v>
      </c>
      <c r="H42" s="28" t="s">
        <v>1006</v>
      </c>
      <c r="I42" s="21" t="s">
        <v>24</v>
      </c>
      <c r="J42" s="173">
        <f t="shared" si="4"/>
        <v>16.666666666666664</v>
      </c>
      <c r="K42" s="21">
        <v>5</v>
      </c>
      <c r="L42" s="173">
        <f t="shared" si="5"/>
        <v>37.29239563571457</v>
      </c>
      <c r="M42" s="21">
        <v>4</v>
      </c>
      <c r="N42" s="173">
        <f t="shared" si="6"/>
        <v>58.80456295278406</v>
      </c>
      <c r="O42" s="174">
        <f t="shared" si="7"/>
        <v>112.76362525516529</v>
      </c>
      <c r="P42" s="41"/>
      <c r="Q42" s="133" t="s">
        <v>714</v>
      </c>
      <c r="R42" s="51" t="s">
        <v>739</v>
      </c>
      <c r="S42" s="50" t="s">
        <v>740</v>
      </c>
      <c r="T42" s="49" t="s">
        <v>741</v>
      </c>
      <c r="U42" s="51" t="s">
        <v>56</v>
      </c>
      <c r="V42" s="48" t="s">
        <v>1022</v>
      </c>
      <c r="W42" s="51">
        <v>5</v>
      </c>
      <c r="X42" s="51" t="s">
        <v>24</v>
      </c>
      <c r="Y42" s="51" t="s">
        <v>25</v>
      </c>
    </row>
    <row r="43" spans="1:25" ht="13.5" customHeight="1" x14ac:dyDescent="0.2">
      <c r="A43" s="18">
        <v>40</v>
      </c>
      <c r="B43" s="51" t="s">
        <v>768</v>
      </c>
      <c r="C43" s="50" t="s">
        <v>769</v>
      </c>
      <c r="D43" s="49" t="s">
        <v>1058</v>
      </c>
      <c r="F43" s="18" t="s">
        <v>749</v>
      </c>
      <c r="G43" s="20">
        <v>9</v>
      </c>
      <c r="H43" s="28" t="s">
        <v>57</v>
      </c>
      <c r="I43" s="21">
        <v>4</v>
      </c>
      <c r="J43" s="173">
        <f t="shared" si="4"/>
        <v>84.275792572234778</v>
      </c>
      <c r="K43" s="21">
        <v>8</v>
      </c>
      <c r="L43" s="173">
        <f t="shared" si="5"/>
        <v>24.779848344591286</v>
      </c>
      <c r="M43" s="21" t="s">
        <v>25</v>
      </c>
      <c r="N43" s="173">
        <f t="shared" si="6"/>
        <v>0</v>
      </c>
      <c r="O43" s="174">
        <f t="shared" si="7"/>
        <v>109.05564091682606</v>
      </c>
      <c r="P43" s="41"/>
      <c r="Q43" s="133" t="s">
        <v>827</v>
      </c>
      <c r="R43" s="51" t="s">
        <v>1044</v>
      </c>
      <c r="S43" s="50" t="s">
        <v>1045</v>
      </c>
      <c r="T43" s="49" t="s">
        <v>1046</v>
      </c>
      <c r="U43" s="51" t="s">
        <v>56</v>
      </c>
      <c r="V43" s="48" t="s">
        <v>1047</v>
      </c>
      <c r="W43" s="51">
        <v>13</v>
      </c>
      <c r="X43" s="51">
        <v>11</v>
      </c>
      <c r="Y43" s="51" t="s">
        <v>25</v>
      </c>
    </row>
    <row r="44" spans="1:25" ht="13.5" customHeight="1" x14ac:dyDescent="0.2">
      <c r="A44" s="18">
        <v>41</v>
      </c>
      <c r="B44" s="51" t="s">
        <v>739</v>
      </c>
      <c r="C44" s="50" t="s">
        <v>740</v>
      </c>
      <c r="D44" s="49" t="s">
        <v>741</v>
      </c>
      <c r="F44" s="18" t="s">
        <v>714</v>
      </c>
      <c r="G44" s="20">
        <v>13</v>
      </c>
      <c r="H44" s="28" t="s">
        <v>56</v>
      </c>
      <c r="I44" s="21">
        <v>5</v>
      </c>
      <c r="J44" s="173">
        <f t="shared" si="4"/>
        <v>89.979436629310129</v>
      </c>
      <c r="K44" s="21" t="s">
        <v>24</v>
      </c>
      <c r="L44" s="173">
        <f t="shared" si="5"/>
        <v>7.6923076923076925</v>
      </c>
      <c r="M44" s="21" t="s">
        <v>25</v>
      </c>
      <c r="N44" s="173">
        <f t="shared" si="6"/>
        <v>0</v>
      </c>
      <c r="O44" s="174">
        <f t="shared" si="7"/>
        <v>97.671744321617822</v>
      </c>
      <c r="P44" s="41"/>
      <c r="Q44" s="232" t="s">
        <v>354</v>
      </c>
      <c r="R44" s="233" t="s">
        <v>761</v>
      </c>
      <c r="S44" s="234" t="s">
        <v>762</v>
      </c>
      <c r="T44" s="235" t="s">
        <v>763</v>
      </c>
      <c r="U44" s="233" t="s">
        <v>57</v>
      </c>
      <c r="V44" s="236" t="s">
        <v>64</v>
      </c>
      <c r="W44" s="233">
        <v>1</v>
      </c>
      <c r="X44" s="233">
        <v>2</v>
      </c>
      <c r="Y44" s="233">
        <v>2</v>
      </c>
    </row>
    <row r="45" spans="1:25" ht="13.5" customHeight="1" x14ac:dyDescent="0.2">
      <c r="A45" s="18">
        <v>42</v>
      </c>
      <c r="B45" s="51" t="s">
        <v>786</v>
      </c>
      <c r="C45" s="50" t="s">
        <v>787</v>
      </c>
      <c r="D45" s="49" t="s">
        <v>788</v>
      </c>
      <c r="F45" s="18" t="s">
        <v>356</v>
      </c>
      <c r="G45" s="20">
        <v>12</v>
      </c>
      <c r="H45" s="28" t="s">
        <v>36</v>
      </c>
      <c r="I45" s="21">
        <v>10</v>
      </c>
      <c r="J45" s="173">
        <f t="shared" si="4"/>
        <v>28.959062302381241</v>
      </c>
      <c r="K45" s="21" t="s">
        <v>24</v>
      </c>
      <c r="L45" s="173">
        <f t="shared" si="5"/>
        <v>8.3333333333333321</v>
      </c>
      <c r="M45" s="21">
        <v>8</v>
      </c>
      <c r="N45" s="173">
        <f t="shared" si="6"/>
        <v>50.471229619450732</v>
      </c>
      <c r="O45" s="174">
        <f t="shared" si="7"/>
        <v>87.763625255165294</v>
      </c>
      <c r="P45" s="41"/>
      <c r="Q45" s="232" t="s">
        <v>357</v>
      </c>
      <c r="R45" s="233" t="s">
        <v>1048</v>
      </c>
      <c r="S45" s="234" t="s">
        <v>1049</v>
      </c>
      <c r="T45" s="235" t="s">
        <v>1050</v>
      </c>
      <c r="U45" s="233" t="s">
        <v>57</v>
      </c>
      <c r="V45" s="236" t="s">
        <v>714</v>
      </c>
      <c r="W45" s="233">
        <v>3</v>
      </c>
      <c r="X45" s="233">
        <v>4</v>
      </c>
      <c r="Y45" s="233">
        <v>5</v>
      </c>
    </row>
    <row r="46" spans="1:25" ht="13.5" customHeight="1" x14ac:dyDescent="0.2">
      <c r="A46" s="18">
        <v>43</v>
      </c>
      <c r="B46" s="51" t="s">
        <v>1028</v>
      </c>
      <c r="C46" s="50" t="s">
        <v>1029</v>
      </c>
      <c r="D46" s="49" t="s">
        <v>1030</v>
      </c>
      <c r="F46" s="18" t="s">
        <v>749</v>
      </c>
      <c r="G46" s="20">
        <v>9</v>
      </c>
      <c r="H46" s="28" t="s">
        <v>34</v>
      </c>
      <c r="I46" s="21">
        <v>7</v>
      </c>
      <c r="J46" s="173">
        <f t="shared" si="4"/>
        <v>38.790556804586728</v>
      </c>
      <c r="K46" s="21">
        <v>7</v>
      </c>
      <c r="L46" s="173">
        <f t="shared" si="5"/>
        <v>38.790556804586728</v>
      </c>
      <c r="M46" s="21" t="s">
        <v>25</v>
      </c>
      <c r="N46" s="173">
        <f t="shared" si="6"/>
        <v>0</v>
      </c>
      <c r="O46" s="174">
        <f t="shared" si="7"/>
        <v>77.581113609173457</v>
      </c>
      <c r="P46" s="41"/>
      <c r="Q46" s="232" t="s">
        <v>358</v>
      </c>
      <c r="R46" s="233" t="s">
        <v>764</v>
      </c>
      <c r="S46" s="234" t="s">
        <v>725</v>
      </c>
      <c r="T46" s="235" t="s">
        <v>765</v>
      </c>
      <c r="U46" s="233" t="s">
        <v>57</v>
      </c>
      <c r="V46" s="236" t="s">
        <v>827</v>
      </c>
      <c r="W46" s="233">
        <v>2</v>
      </c>
      <c r="X46" s="233">
        <v>1</v>
      </c>
      <c r="Y46" s="233" t="s">
        <v>26</v>
      </c>
    </row>
    <row r="47" spans="1:25" ht="13.5" customHeight="1" x14ac:dyDescent="0.2">
      <c r="A47" s="18">
        <v>44</v>
      </c>
      <c r="B47" s="51" t="s">
        <v>1011</v>
      </c>
      <c r="C47" s="50" t="s">
        <v>717</v>
      </c>
      <c r="D47" s="49" t="s">
        <v>1012</v>
      </c>
      <c r="F47" s="18" t="s">
        <v>526</v>
      </c>
      <c r="G47" s="20">
        <v>6</v>
      </c>
      <c r="H47" s="28" t="s">
        <v>1006</v>
      </c>
      <c r="I47" s="21">
        <v>5</v>
      </c>
      <c r="J47" s="173">
        <f t="shared" si="4"/>
        <v>37.29239563571457</v>
      </c>
      <c r="K47" s="21">
        <v>6</v>
      </c>
      <c r="L47" s="173">
        <f t="shared" si="5"/>
        <v>16.666666666666664</v>
      </c>
      <c r="M47" s="21" t="s">
        <v>24</v>
      </c>
      <c r="N47" s="173">
        <f t="shared" si="6"/>
        <v>16.666666666666664</v>
      </c>
      <c r="O47" s="174">
        <f t="shared" si="7"/>
        <v>70.625728969047898</v>
      </c>
      <c r="P47" s="41"/>
      <c r="Q47" s="232" t="s">
        <v>62</v>
      </c>
      <c r="R47" s="233" t="s">
        <v>1051</v>
      </c>
      <c r="S47" s="234" t="s">
        <v>1052</v>
      </c>
      <c r="T47" s="235" t="s">
        <v>1053</v>
      </c>
      <c r="U47" s="233" t="s">
        <v>57</v>
      </c>
      <c r="V47" s="236" t="s">
        <v>738</v>
      </c>
      <c r="W47" s="233">
        <v>7</v>
      </c>
      <c r="X47" s="233">
        <v>3</v>
      </c>
      <c r="Y47" s="233">
        <v>4</v>
      </c>
    </row>
    <row r="48" spans="1:25" ht="13.5" customHeight="1" x14ac:dyDescent="0.2">
      <c r="A48" s="18">
        <v>45</v>
      </c>
      <c r="B48" s="51" t="s">
        <v>871</v>
      </c>
      <c r="C48" s="50" t="s">
        <v>872</v>
      </c>
      <c r="D48" s="49" t="s">
        <v>873</v>
      </c>
      <c r="F48" s="18" t="s">
        <v>65</v>
      </c>
      <c r="G48" s="20">
        <v>12</v>
      </c>
      <c r="H48" s="28" t="s">
        <v>36</v>
      </c>
      <c r="I48" s="21">
        <v>11</v>
      </c>
      <c r="J48" s="173">
        <f t="shared" si="4"/>
        <v>18.556094711136652</v>
      </c>
      <c r="K48" s="21" t="s">
        <v>24</v>
      </c>
      <c r="L48" s="173">
        <f t="shared" si="5"/>
        <v>8.3333333333333321</v>
      </c>
      <c r="M48" s="21">
        <v>9</v>
      </c>
      <c r="N48" s="173">
        <f t="shared" si="6"/>
        <v>39.580270163748324</v>
      </c>
      <c r="O48" s="174">
        <f t="shared" si="7"/>
        <v>66.469698208218304</v>
      </c>
      <c r="P48" s="41"/>
      <c r="Q48" s="232" t="s">
        <v>64</v>
      </c>
      <c r="R48" s="233" t="s">
        <v>1054</v>
      </c>
      <c r="S48" s="234" t="s">
        <v>1055</v>
      </c>
      <c r="T48" s="235" t="s">
        <v>1056</v>
      </c>
      <c r="U48" s="233" t="s">
        <v>57</v>
      </c>
      <c r="V48" s="236" t="s">
        <v>738</v>
      </c>
      <c r="W48" s="233">
        <v>6</v>
      </c>
      <c r="X48" s="233">
        <v>5</v>
      </c>
      <c r="Y48" s="233">
        <v>3</v>
      </c>
    </row>
    <row r="49" spans="1:25" ht="13.5" customHeight="1" x14ac:dyDescent="0.2">
      <c r="A49" s="18">
        <v>46</v>
      </c>
      <c r="B49" s="51" t="s">
        <v>1031</v>
      </c>
      <c r="C49" s="50" t="s">
        <v>814</v>
      </c>
      <c r="D49" s="49" t="s">
        <v>815</v>
      </c>
      <c r="F49" s="18" t="s">
        <v>63</v>
      </c>
      <c r="G49" s="20">
        <v>9</v>
      </c>
      <c r="H49" s="28" t="s">
        <v>34</v>
      </c>
      <c r="I49" s="21">
        <v>9</v>
      </c>
      <c r="J49" s="173">
        <f t="shared" si="4"/>
        <v>11.111111111111111</v>
      </c>
      <c r="K49" s="21" t="s">
        <v>24</v>
      </c>
      <c r="L49" s="173">
        <f t="shared" si="5"/>
        <v>11.111111111111111</v>
      </c>
      <c r="M49" s="21">
        <v>7</v>
      </c>
      <c r="N49" s="173">
        <f t="shared" si="6"/>
        <v>38.790556804586728</v>
      </c>
      <c r="O49" s="174">
        <f t="shared" si="7"/>
        <v>61.01277902680895</v>
      </c>
      <c r="P49" s="41"/>
      <c r="Q49" s="232" t="s">
        <v>526</v>
      </c>
      <c r="R49" s="233" t="s">
        <v>766</v>
      </c>
      <c r="S49" s="234" t="s">
        <v>726</v>
      </c>
      <c r="T49" s="235" t="s">
        <v>767</v>
      </c>
      <c r="U49" s="233" t="s">
        <v>57</v>
      </c>
      <c r="V49" s="236" t="s">
        <v>792</v>
      </c>
      <c r="W49" s="233">
        <v>8</v>
      </c>
      <c r="X49" s="233">
        <v>7</v>
      </c>
      <c r="Y49" s="233">
        <v>1</v>
      </c>
    </row>
    <row r="50" spans="1:25" ht="13.5" customHeight="1" x14ac:dyDescent="0.2">
      <c r="A50" s="18">
        <v>47</v>
      </c>
      <c r="B50" s="51" t="s">
        <v>1044</v>
      </c>
      <c r="C50" s="50" t="s">
        <v>1045</v>
      </c>
      <c r="D50" s="49" t="s">
        <v>1046</v>
      </c>
      <c r="F50" s="18" t="s">
        <v>827</v>
      </c>
      <c r="G50" s="20">
        <v>13</v>
      </c>
      <c r="H50" s="28" t="s">
        <v>56</v>
      </c>
      <c r="I50" s="21">
        <v>13</v>
      </c>
      <c r="J50" s="173">
        <f t="shared" si="4"/>
        <v>7.6923076923076925</v>
      </c>
      <c r="K50" s="21">
        <v>11</v>
      </c>
      <c r="L50" s="173">
        <f t="shared" si="5"/>
        <v>26.704456434353663</v>
      </c>
      <c r="M50" s="21" t="s">
        <v>25</v>
      </c>
      <c r="N50" s="173">
        <f t="shared" si="6"/>
        <v>0</v>
      </c>
      <c r="O50" s="174">
        <f t="shared" si="7"/>
        <v>34.396764126661353</v>
      </c>
      <c r="P50" s="41"/>
      <c r="Q50" s="232" t="s">
        <v>674</v>
      </c>
      <c r="R50" s="233" t="s">
        <v>968</v>
      </c>
      <c r="S50" s="234" t="s">
        <v>969</v>
      </c>
      <c r="T50" s="235" t="s">
        <v>1057</v>
      </c>
      <c r="U50" s="233" t="s">
        <v>57</v>
      </c>
      <c r="V50" s="236" t="s">
        <v>753</v>
      </c>
      <c r="W50" s="233">
        <v>5</v>
      </c>
      <c r="X50" s="233">
        <v>6</v>
      </c>
      <c r="Y50" s="233" t="s">
        <v>24</v>
      </c>
    </row>
    <row r="51" spans="1:25" ht="13.5" customHeight="1" x14ac:dyDescent="0.2">
      <c r="A51" s="18">
        <v>48</v>
      </c>
      <c r="B51" s="51" t="s">
        <v>1059</v>
      </c>
      <c r="C51" s="50" t="s">
        <v>1060</v>
      </c>
      <c r="D51" s="49" t="s">
        <v>1061</v>
      </c>
      <c r="F51" s="18" t="s">
        <v>63</v>
      </c>
      <c r="G51" s="20">
        <v>9</v>
      </c>
      <c r="H51" s="28" t="s">
        <v>57</v>
      </c>
      <c r="I51" s="21">
        <v>9</v>
      </c>
      <c r="J51" s="173">
        <f t="shared" si="4"/>
        <v>11.111111111111111</v>
      </c>
      <c r="K51" s="21" t="s">
        <v>24</v>
      </c>
      <c r="L51" s="173">
        <f t="shared" si="5"/>
        <v>11.111111111111111</v>
      </c>
      <c r="M51" s="21" t="s">
        <v>25</v>
      </c>
      <c r="N51" s="173">
        <f t="shared" si="6"/>
        <v>0</v>
      </c>
      <c r="O51" s="174">
        <f t="shared" si="7"/>
        <v>22.222222222222221</v>
      </c>
      <c r="P51" s="41"/>
      <c r="Q51" s="232" t="s">
        <v>749</v>
      </c>
      <c r="R51" s="233" t="s">
        <v>768</v>
      </c>
      <c r="S51" s="234" t="s">
        <v>769</v>
      </c>
      <c r="T51" s="235" t="s">
        <v>1058</v>
      </c>
      <c r="U51" s="233" t="s">
        <v>57</v>
      </c>
      <c r="V51" s="236" t="s">
        <v>812</v>
      </c>
      <c r="W51" s="233">
        <v>4</v>
      </c>
      <c r="X51" s="233">
        <v>8</v>
      </c>
      <c r="Y51" s="233" t="s">
        <v>25</v>
      </c>
    </row>
    <row r="52" spans="1:25" ht="13.5" customHeight="1" x14ac:dyDescent="0.2">
      <c r="A52" s="18">
        <v>49</v>
      </c>
      <c r="B52" s="51" t="s">
        <v>1023</v>
      </c>
      <c r="C52" s="50" t="s">
        <v>781</v>
      </c>
      <c r="D52" s="49" t="s">
        <v>1024</v>
      </c>
      <c r="F52" s="18" t="s">
        <v>716</v>
      </c>
      <c r="G52" s="20">
        <v>12</v>
      </c>
      <c r="H52" s="28" t="s">
        <v>36</v>
      </c>
      <c r="I52" s="21" t="s">
        <v>24</v>
      </c>
      <c r="J52" s="173">
        <f t="shared" si="4"/>
        <v>8.3333333333333321</v>
      </c>
      <c r="K52" s="21" t="s">
        <v>24</v>
      </c>
      <c r="L52" s="173">
        <f t="shared" si="5"/>
        <v>8.3333333333333321</v>
      </c>
      <c r="M52" s="21" t="s">
        <v>25</v>
      </c>
      <c r="N52" s="173">
        <f t="shared" si="6"/>
        <v>0</v>
      </c>
      <c r="O52" s="174">
        <f t="shared" si="7"/>
        <v>16.666666666666664</v>
      </c>
      <c r="P52" s="41"/>
      <c r="Q52" s="232" t="s">
        <v>63</v>
      </c>
      <c r="R52" s="233" t="s">
        <v>1059</v>
      </c>
      <c r="S52" s="234" t="s">
        <v>1060</v>
      </c>
      <c r="T52" s="235" t="s">
        <v>1061</v>
      </c>
      <c r="U52" s="233" t="s">
        <v>57</v>
      </c>
      <c r="V52" s="236" t="s">
        <v>757</v>
      </c>
      <c r="W52" s="233">
        <v>9</v>
      </c>
      <c r="X52" s="233" t="s">
        <v>24</v>
      </c>
      <c r="Y52" s="233" t="s">
        <v>25</v>
      </c>
    </row>
    <row r="53" spans="1:25" ht="13.5" customHeight="1" x14ac:dyDescent="0.2">
      <c r="Q53" s="29"/>
      <c r="R53"/>
      <c r="U53"/>
    </row>
    <row r="54" spans="1:25" ht="13.5" customHeight="1" x14ac:dyDescent="0.2">
      <c r="Q54" s="29"/>
      <c r="R54"/>
      <c r="U54"/>
    </row>
    <row r="55" spans="1:25" ht="13.5" customHeight="1" x14ac:dyDescent="0.2">
      <c r="N55" s="29"/>
      <c r="R55"/>
      <c r="U55"/>
    </row>
    <row r="56" spans="1:25" ht="13.5" customHeight="1" x14ac:dyDescent="0.2">
      <c r="N56" s="29"/>
      <c r="R56"/>
      <c r="U56"/>
    </row>
    <row r="57" spans="1:25" ht="13.5" customHeight="1" x14ac:dyDescent="0.2">
      <c r="N57" s="29"/>
      <c r="R57"/>
      <c r="U57"/>
    </row>
    <row r="58" spans="1:25" ht="13.5" customHeight="1" x14ac:dyDescent="0.2">
      <c r="N58" s="29"/>
      <c r="R58"/>
      <c r="U58"/>
    </row>
    <row r="59" spans="1:25" ht="13.5" customHeight="1" x14ac:dyDescent="0.2">
      <c r="N59" s="29"/>
      <c r="R59"/>
      <c r="U59"/>
    </row>
    <row r="60" spans="1:25" ht="13.5" customHeight="1" x14ac:dyDescent="0.2">
      <c r="N60" s="29"/>
      <c r="R60"/>
      <c r="U60"/>
    </row>
    <row r="61" spans="1:25" ht="13.5" customHeight="1" x14ac:dyDescent="0.2">
      <c r="O61" s="29"/>
      <c r="R61"/>
      <c r="U61"/>
    </row>
    <row r="62" spans="1:25" ht="13.5" customHeight="1" x14ac:dyDescent="0.2">
      <c r="M62" s="41"/>
      <c r="R62"/>
      <c r="U62"/>
    </row>
    <row r="63" spans="1:25" ht="13.5" customHeight="1" x14ac:dyDescent="0.2">
      <c r="M63" s="41"/>
      <c r="R63"/>
      <c r="U63"/>
    </row>
    <row r="64" spans="1:25" ht="13.5" customHeight="1" x14ac:dyDescent="0.2">
      <c r="M64" s="41"/>
      <c r="R64"/>
      <c r="U64"/>
    </row>
    <row r="65" spans="13:21" ht="13.5" customHeight="1" x14ac:dyDescent="0.2">
      <c r="M65" s="41"/>
      <c r="R65"/>
      <c r="U65"/>
    </row>
    <row r="66" spans="13:21" ht="13.5" customHeight="1" x14ac:dyDescent="0.2">
      <c r="O66" s="41"/>
      <c r="R66"/>
      <c r="U66"/>
    </row>
    <row r="67" spans="13:21" ht="13.5" customHeight="1" x14ac:dyDescent="0.2">
      <c r="O67" s="41"/>
      <c r="R67"/>
      <c r="U67"/>
    </row>
    <row r="68" spans="13:21" ht="13.5" customHeight="1" x14ac:dyDescent="0.2">
      <c r="O68" s="41"/>
      <c r="R68"/>
      <c r="U68"/>
    </row>
    <row r="69" spans="13:21" ht="13.5" customHeight="1" x14ac:dyDescent="0.2">
      <c r="O69" s="41"/>
      <c r="R69"/>
      <c r="U69"/>
    </row>
    <row r="70" spans="13:21" ht="13.5" customHeight="1" x14ac:dyDescent="0.2">
      <c r="O70" s="41"/>
      <c r="R70"/>
      <c r="U70"/>
    </row>
    <row r="71" spans="13:21" ht="13.5" customHeight="1" x14ac:dyDescent="0.2">
      <c r="O71" s="41"/>
      <c r="R71"/>
      <c r="U71"/>
    </row>
    <row r="72" spans="13:21" ht="13.5" customHeight="1" x14ac:dyDescent="0.2">
      <c r="O72" s="41"/>
      <c r="R72"/>
      <c r="U72"/>
    </row>
    <row r="73" spans="13:21" ht="13.5" customHeight="1" x14ac:dyDescent="0.2">
      <c r="O73" s="41"/>
      <c r="R73"/>
      <c r="U73"/>
    </row>
    <row r="74" spans="13:21" ht="13.5" customHeight="1" x14ac:dyDescent="0.2">
      <c r="O74" s="41"/>
      <c r="R74"/>
      <c r="U74"/>
    </row>
    <row r="75" spans="13:21" ht="13.5" customHeight="1" x14ac:dyDescent="0.2">
      <c r="O75" s="41"/>
      <c r="R75"/>
      <c r="U75"/>
    </row>
    <row r="76" spans="13:21" ht="13.5" customHeight="1" x14ac:dyDescent="0.2">
      <c r="O76" s="41"/>
      <c r="R76"/>
      <c r="U76"/>
    </row>
    <row r="77" spans="13:21" ht="13.5" customHeight="1" x14ac:dyDescent="0.2">
      <c r="O77" s="41"/>
      <c r="R77"/>
      <c r="U77"/>
    </row>
    <row r="78" spans="13:21" ht="13.5" customHeight="1" x14ac:dyDescent="0.2">
      <c r="O78" s="41"/>
      <c r="R78"/>
      <c r="U78"/>
    </row>
    <row r="79" spans="13:21" ht="13.5" customHeight="1" x14ac:dyDescent="0.2">
      <c r="O79" s="41"/>
      <c r="R79"/>
      <c r="U79"/>
    </row>
    <row r="80" spans="13:21" ht="13.5" customHeight="1" x14ac:dyDescent="0.2">
      <c r="O80" s="41"/>
      <c r="R80"/>
      <c r="U80"/>
    </row>
    <row r="81" spans="15:21" ht="13.5" customHeight="1" x14ac:dyDescent="0.2">
      <c r="O81" s="41"/>
      <c r="R81"/>
      <c r="U81"/>
    </row>
    <row r="82" spans="15:21" ht="13.5" customHeight="1" x14ac:dyDescent="0.2">
      <c r="O82" s="41"/>
      <c r="R82"/>
      <c r="U82"/>
    </row>
    <row r="83" spans="15:21" ht="13.5" customHeight="1" x14ac:dyDescent="0.2">
      <c r="O83" s="41"/>
      <c r="R83"/>
      <c r="U83"/>
    </row>
    <row r="84" spans="15:21" ht="13.5" customHeight="1" x14ac:dyDescent="0.2">
      <c r="O84" s="41"/>
      <c r="R84"/>
      <c r="U84"/>
    </row>
    <row r="85" spans="15:21" ht="13.5" customHeight="1" x14ac:dyDescent="0.2">
      <c r="O85" s="41"/>
      <c r="R85"/>
      <c r="U85"/>
    </row>
    <row r="86" spans="15:21" ht="13.5" customHeight="1" x14ac:dyDescent="0.2">
      <c r="O86" s="41"/>
      <c r="R86"/>
      <c r="U86"/>
    </row>
    <row r="87" spans="15:21" ht="13.5" customHeight="1" x14ac:dyDescent="0.2">
      <c r="O87" s="41"/>
      <c r="U87"/>
    </row>
    <row r="88" spans="15:21" ht="13.5" customHeight="1" x14ac:dyDescent="0.2">
      <c r="O88" s="41"/>
      <c r="U88"/>
    </row>
    <row r="89" spans="15:21" ht="13.5" customHeight="1" x14ac:dyDescent="0.2">
      <c r="O89" s="41"/>
      <c r="U89"/>
    </row>
    <row r="90" spans="15:21" ht="13.5" customHeight="1" x14ac:dyDescent="0.2">
      <c r="O90" s="41"/>
      <c r="U90"/>
    </row>
    <row r="91" spans="15:21" ht="13.5" customHeight="1" x14ac:dyDescent="0.2">
      <c r="O91" s="41"/>
      <c r="U91"/>
    </row>
    <row r="92" spans="15:21" ht="13.5" customHeight="1" x14ac:dyDescent="0.2">
      <c r="O92" s="41"/>
      <c r="U92"/>
    </row>
    <row r="93" spans="15:21" ht="13.5" customHeight="1" x14ac:dyDescent="0.2">
      <c r="O93" s="41"/>
      <c r="U93"/>
    </row>
    <row r="94" spans="15:21" ht="13.5" customHeight="1" x14ac:dyDescent="0.2">
      <c r="O94" s="41"/>
      <c r="U94"/>
    </row>
    <row r="95" spans="15:21" ht="13.5" customHeight="1" x14ac:dyDescent="0.2">
      <c r="O95" s="41"/>
      <c r="U95"/>
    </row>
    <row r="96" spans="15:21" ht="13.5" customHeight="1" x14ac:dyDescent="0.2">
      <c r="O96" s="41"/>
      <c r="U96"/>
    </row>
    <row r="97" spans="15:21" ht="13.5" customHeight="1" x14ac:dyDescent="0.2">
      <c r="O97" s="41"/>
      <c r="U97"/>
    </row>
    <row r="98" spans="15:21" ht="13.5" customHeight="1" x14ac:dyDescent="0.2">
      <c r="O98" s="41"/>
      <c r="U98"/>
    </row>
    <row r="99" spans="15:21" ht="13.5" customHeight="1" x14ac:dyDescent="0.2">
      <c r="O99" s="41"/>
      <c r="U99"/>
    </row>
    <row r="100" spans="15:21" ht="13.5" customHeight="1" x14ac:dyDescent="0.2">
      <c r="O100" s="41"/>
      <c r="U100"/>
    </row>
    <row r="101" spans="15:21" ht="13.5" customHeight="1" x14ac:dyDescent="0.2">
      <c r="O101" s="41"/>
      <c r="U101"/>
    </row>
    <row r="102" spans="15:21" ht="13.5" customHeight="1" x14ac:dyDescent="0.2">
      <c r="O102" s="41"/>
      <c r="U102"/>
    </row>
    <row r="103" spans="15:21" ht="13.5" customHeight="1" x14ac:dyDescent="0.2">
      <c r="O103" s="41"/>
      <c r="U103"/>
    </row>
  </sheetData>
  <sortState xmlns:xlrd2="http://schemas.microsoft.com/office/spreadsheetml/2017/richdata2" ref="B4:O52">
    <sortCondition descending="1" ref="O4:O52"/>
  </sortState>
  <mergeCells count="3">
    <mergeCell ref="K3:L3"/>
    <mergeCell ref="I3:J3"/>
    <mergeCell ref="M3:N3"/>
  </mergeCells>
  <phoneticPr fontId="5" type="noConversion"/>
  <hyperlinks>
    <hyperlink ref="S1" r:id="rId1" xr:uid="{1FB309FB-524C-4675-B82D-9DD64D974A0C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3"/>
  <sheetViews>
    <sheetView zoomScale="90" zoomScaleNormal="90" workbookViewId="0">
      <selection activeCell="C1" sqref="C1"/>
    </sheetView>
  </sheetViews>
  <sheetFormatPr baseColWidth="10" defaultColWidth="11.5703125" defaultRowHeight="12.75" x14ac:dyDescent="0.2"/>
  <cols>
    <col min="1" max="1" width="5.7109375" customWidth="1"/>
    <col min="2" max="2" width="9.5703125" bestFit="1" customWidth="1"/>
    <col min="3" max="3" width="24.85546875" bestFit="1" customWidth="1"/>
    <col min="4" max="4" width="35" bestFit="1" customWidth="1"/>
    <col min="5" max="5" width="0.85546875" customWidth="1"/>
    <col min="6" max="6" width="8" bestFit="1" customWidth="1"/>
    <col min="7" max="7" width="7.140625" bestFit="1" customWidth="1"/>
    <col min="8" max="8" width="6.28515625" bestFit="1" customWidth="1"/>
    <col min="9" max="9" width="5.7109375" bestFit="1" customWidth="1"/>
    <col min="10" max="10" width="4.5703125" customWidth="1"/>
    <col min="11" max="11" width="5.7109375" bestFit="1" customWidth="1"/>
    <col min="12" max="12" width="4.5703125" customWidth="1"/>
    <col min="13" max="13" width="5.7109375" bestFit="1" customWidth="1"/>
    <col min="14" max="14" width="4.5703125" customWidth="1"/>
    <col min="15" max="15" width="7.85546875" customWidth="1"/>
    <col min="16" max="16" width="14.5703125" customWidth="1"/>
    <col min="17" max="17" width="5.42578125" bestFit="1" customWidth="1"/>
    <col min="18" max="18" width="16" style="41" customWidth="1"/>
    <col min="19" max="19" width="25.5703125" bestFit="1" customWidth="1"/>
    <col min="20" max="20" width="31.42578125" customWidth="1"/>
    <col min="21" max="21" width="8.28515625" style="41" bestFit="1" customWidth="1"/>
    <col min="22" max="22" width="7" bestFit="1" customWidth="1"/>
    <col min="23" max="23" width="6.42578125" bestFit="1" customWidth="1"/>
    <col min="24" max="24" width="6.42578125" style="145" customWidth="1"/>
    <col min="25" max="25" width="6.42578125" customWidth="1"/>
    <col min="26" max="26" width="1.5703125" customWidth="1"/>
  </cols>
  <sheetData>
    <row r="1" spans="1:26" ht="13.5" customHeight="1" x14ac:dyDescent="0.2">
      <c r="C1" s="47" t="s">
        <v>1089</v>
      </c>
      <c r="S1" s="175" t="s">
        <v>66</v>
      </c>
    </row>
    <row r="2" spans="1:26" ht="13.5" customHeight="1" x14ac:dyDescent="0.2"/>
    <row r="3" spans="1:26" ht="38.25" customHeight="1" x14ac:dyDescent="0.2">
      <c r="A3" s="26" t="s">
        <v>19</v>
      </c>
      <c r="B3" s="26" t="s">
        <v>20</v>
      </c>
      <c r="C3" s="26" t="s">
        <v>21</v>
      </c>
      <c r="D3" s="27" t="s">
        <v>30</v>
      </c>
      <c r="F3" s="18" t="s">
        <v>28</v>
      </c>
      <c r="G3" s="18" t="s">
        <v>27</v>
      </c>
      <c r="H3" s="18" t="s">
        <v>23</v>
      </c>
      <c r="I3" s="346" t="s">
        <v>31</v>
      </c>
      <c r="J3" s="347"/>
      <c r="K3" s="344" t="s">
        <v>32</v>
      </c>
      <c r="L3" s="347"/>
      <c r="M3" s="344" t="s">
        <v>33</v>
      </c>
      <c r="N3" s="347"/>
      <c r="O3" s="18" t="s">
        <v>29</v>
      </c>
      <c r="Q3" s="48" t="s">
        <v>19</v>
      </c>
      <c r="R3" s="48" t="s">
        <v>20</v>
      </c>
      <c r="S3" s="48" t="s">
        <v>21</v>
      </c>
      <c r="T3" s="48" t="s">
        <v>22</v>
      </c>
      <c r="U3" s="48" t="s">
        <v>1</v>
      </c>
      <c r="V3" s="48" t="s">
        <v>6</v>
      </c>
      <c r="W3" s="48" t="s">
        <v>52</v>
      </c>
      <c r="X3" s="48" t="s">
        <v>53</v>
      </c>
      <c r="Y3" s="48" t="s">
        <v>54</v>
      </c>
      <c r="Z3" s="80"/>
    </row>
    <row r="4" spans="1:26" ht="13.5" customHeight="1" x14ac:dyDescent="0.2">
      <c r="A4" s="18">
        <v>1</v>
      </c>
      <c r="B4" s="51" t="s">
        <v>735</v>
      </c>
      <c r="C4" s="50" t="s">
        <v>736</v>
      </c>
      <c r="D4" s="49" t="s">
        <v>737</v>
      </c>
      <c r="F4" s="18" t="s">
        <v>354</v>
      </c>
      <c r="G4" s="20">
        <v>13</v>
      </c>
      <c r="H4" s="28" t="s">
        <v>35</v>
      </c>
      <c r="I4" s="21">
        <v>2</v>
      </c>
      <c r="J4" s="173">
        <f t="shared" ref="J4:J31" si="0">IF(OR(I4="DSQ",I4="RAF",I4="DNC",I4="DPG"),0,IF(OR(I4="DNS",I4="DNF"),100*(($G4-$G4+1)/$G4)+50*(LOG($G4/$G4)),100*(($G4-I4+1)/$G4)+50*(LOG($G4/I4))))</f>
        <v>132.95336013983507</v>
      </c>
      <c r="K4" s="21">
        <v>1</v>
      </c>
      <c r="L4" s="173">
        <f t="shared" ref="L4:L31" si="1">IF(OR(K4="DSQ",K4="RAF",K4="DNC",K4="DPG"),0,IF(OR(K4="DNS",K4="DNF"),100*(($G4-$G4+1)/$G4)+50*(LOG($G4/$G4)),100*(($G4-K4+1)/$G4)+50*(LOG($G4/K4))))</f>
        <v>155.69716761534184</v>
      </c>
      <c r="M4" s="21">
        <v>2</v>
      </c>
      <c r="N4" s="173">
        <f t="shared" ref="N4:N31" si="2">IF(OR(M4="DSQ",M4="RAF",M4="DNC",M4="DPG"),0,IF(OR(M4="DNS",M4="DNF"),100*(($G4-$G4+1)/$G4)+50*(LOG($G4/$G4)),100*(($G4-M4+1)/$G4)+50*(LOG($G4/M4))))</f>
        <v>132.95336013983507</v>
      </c>
      <c r="O4" s="174">
        <f t="shared" ref="O4:O31" si="3">J4+N4+L4</f>
        <v>421.60388789501201</v>
      </c>
      <c r="Q4" s="133" t="s">
        <v>354</v>
      </c>
      <c r="R4" s="51" t="s">
        <v>1064</v>
      </c>
      <c r="S4" s="50" t="s">
        <v>976</v>
      </c>
      <c r="T4" s="49" t="s">
        <v>977</v>
      </c>
      <c r="U4" s="51" t="s">
        <v>36</v>
      </c>
      <c r="V4" s="48" t="s">
        <v>62</v>
      </c>
      <c r="W4" s="51">
        <v>2</v>
      </c>
      <c r="X4" s="51">
        <v>1</v>
      </c>
      <c r="Y4" s="51">
        <v>1</v>
      </c>
      <c r="Z4" s="81"/>
    </row>
    <row r="5" spans="1:26" ht="13.5" customHeight="1" x14ac:dyDescent="0.2">
      <c r="A5" s="18">
        <v>2</v>
      </c>
      <c r="B5" s="51" t="s">
        <v>1064</v>
      </c>
      <c r="C5" s="50" t="s">
        <v>976</v>
      </c>
      <c r="D5" s="49" t="s">
        <v>977</v>
      </c>
      <c r="F5" s="18" t="s">
        <v>354</v>
      </c>
      <c r="G5" s="20">
        <v>7</v>
      </c>
      <c r="H5" s="28" t="s">
        <v>36</v>
      </c>
      <c r="I5" s="21">
        <v>2</v>
      </c>
      <c r="J5" s="173">
        <f t="shared" si="0"/>
        <v>112.91768793179949</v>
      </c>
      <c r="K5" s="21">
        <v>1</v>
      </c>
      <c r="L5" s="173">
        <f t="shared" si="1"/>
        <v>142.25490200071283</v>
      </c>
      <c r="M5" s="21">
        <v>1</v>
      </c>
      <c r="N5" s="173">
        <f t="shared" si="2"/>
        <v>142.25490200071283</v>
      </c>
      <c r="O5" s="174">
        <f t="shared" si="3"/>
        <v>397.42749193322516</v>
      </c>
      <c r="Q5" s="133" t="s">
        <v>357</v>
      </c>
      <c r="R5" s="51" t="s">
        <v>983</v>
      </c>
      <c r="S5" s="50" t="s">
        <v>1065</v>
      </c>
      <c r="T5" s="49" t="s">
        <v>1066</v>
      </c>
      <c r="U5" s="51" t="s">
        <v>36</v>
      </c>
      <c r="V5" s="48" t="s">
        <v>526</v>
      </c>
      <c r="W5" s="51">
        <v>1</v>
      </c>
      <c r="X5" s="51">
        <v>3</v>
      </c>
      <c r="Y5" s="51">
        <v>2</v>
      </c>
      <c r="Z5" s="81"/>
    </row>
    <row r="6" spans="1:26" ht="13.5" customHeight="1" x14ac:dyDescent="0.2">
      <c r="A6" s="18">
        <v>3</v>
      </c>
      <c r="B6" s="51" t="s">
        <v>761</v>
      </c>
      <c r="C6" s="50" t="s">
        <v>762</v>
      </c>
      <c r="D6" s="49" t="s">
        <v>763</v>
      </c>
      <c r="F6" s="18" t="s">
        <v>358</v>
      </c>
      <c r="G6" s="20">
        <v>13</v>
      </c>
      <c r="H6" s="28" t="s">
        <v>35</v>
      </c>
      <c r="I6" s="21">
        <v>1</v>
      </c>
      <c r="J6" s="173">
        <f t="shared" si="0"/>
        <v>155.69716761534184</v>
      </c>
      <c r="K6" s="21">
        <v>3</v>
      </c>
      <c r="L6" s="173">
        <f t="shared" si="1"/>
        <v>116.45648949474332</v>
      </c>
      <c r="M6" s="21">
        <v>4</v>
      </c>
      <c r="N6" s="173">
        <f t="shared" si="2"/>
        <v>102.51724497202065</v>
      </c>
      <c r="O6" s="174">
        <f t="shared" si="3"/>
        <v>374.67090208210584</v>
      </c>
      <c r="Q6" s="133" t="s">
        <v>358</v>
      </c>
      <c r="R6" s="51" t="s">
        <v>777</v>
      </c>
      <c r="S6" s="50" t="s">
        <v>778</v>
      </c>
      <c r="T6" s="49" t="s">
        <v>779</v>
      </c>
      <c r="U6" s="51" t="s">
        <v>36</v>
      </c>
      <c r="V6" s="48" t="s">
        <v>749</v>
      </c>
      <c r="W6" s="51">
        <v>3</v>
      </c>
      <c r="X6" s="51">
        <v>2</v>
      </c>
      <c r="Y6" s="51">
        <v>3</v>
      </c>
      <c r="Z6" s="81"/>
    </row>
    <row r="7" spans="1:26" ht="13.5" customHeight="1" x14ac:dyDescent="0.2">
      <c r="A7" s="18">
        <v>4</v>
      </c>
      <c r="B7" s="51" t="s">
        <v>983</v>
      </c>
      <c r="C7" s="50" t="s">
        <v>1065</v>
      </c>
      <c r="D7" s="49" t="s">
        <v>1066</v>
      </c>
      <c r="F7" s="18" t="s">
        <v>357</v>
      </c>
      <c r="G7" s="20">
        <v>7</v>
      </c>
      <c r="H7" s="28" t="s">
        <v>36</v>
      </c>
      <c r="I7" s="21">
        <v>1</v>
      </c>
      <c r="J7" s="173">
        <f t="shared" si="0"/>
        <v>142.25490200071283</v>
      </c>
      <c r="K7" s="21">
        <v>3</v>
      </c>
      <c r="L7" s="173">
        <f t="shared" si="1"/>
        <v>89.827410693301147</v>
      </c>
      <c r="M7" s="21">
        <v>2</v>
      </c>
      <c r="N7" s="173">
        <f t="shared" si="2"/>
        <v>112.91768793179949</v>
      </c>
      <c r="O7" s="174">
        <f t="shared" si="3"/>
        <v>345.00000062581347</v>
      </c>
      <c r="Q7" s="133" t="s">
        <v>62</v>
      </c>
      <c r="R7" s="51" t="s">
        <v>786</v>
      </c>
      <c r="S7" s="50" t="s">
        <v>787</v>
      </c>
      <c r="T7" s="49" t="s">
        <v>788</v>
      </c>
      <c r="U7" s="51" t="s">
        <v>36</v>
      </c>
      <c r="V7" s="48" t="s">
        <v>827</v>
      </c>
      <c r="W7" s="51">
        <v>4</v>
      </c>
      <c r="X7" s="51">
        <v>5</v>
      </c>
      <c r="Y7" s="51">
        <v>4</v>
      </c>
      <c r="Z7" s="81"/>
    </row>
    <row r="8" spans="1:26" ht="13.5" customHeight="1" x14ac:dyDescent="0.2">
      <c r="A8" s="18">
        <v>5</v>
      </c>
      <c r="B8" s="51" t="s">
        <v>799</v>
      </c>
      <c r="C8" s="50" t="s">
        <v>800</v>
      </c>
      <c r="D8" s="49" t="s">
        <v>1027</v>
      </c>
      <c r="F8" s="18" t="s">
        <v>354</v>
      </c>
      <c r="G8" s="20">
        <v>8</v>
      </c>
      <c r="H8" s="28" t="s">
        <v>34</v>
      </c>
      <c r="I8" s="21">
        <v>1</v>
      </c>
      <c r="J8" s="173">
        <f t="shared" si="0"/>
        <v>145.15449934959719</v>
      </c>
      <c r="K8" s="21">
        <v>3</v>
      </c>
      <c r="L8" s="173">
        <f t="shared" si="1"/>
        <v>96.298436613614058</v>
      </c>
      <c r="M8" s="21">
        <v>4</v>
      </c>
      <c r="N8" s="173">
        <f t="shared" si="2"/>
        <v>77.551499783199063</v>
      </c>
      <c r="O8" s="174">
        <f t="shared" si="3"/>
        <v>319.00443574641031</v>
      </c>
      <c r="Q8" s="133" t="s">
        <v>64</v>
      </c>
      <c r="R8" s="51" t="s">
        <v>1067</v>
      </c>
      <c r="S8" s="50" t="s">
        <v>1068</v>
      </c>
      <c r="T8" s="49" t="s">
        <v>1069</v>
      </c>
      <c r="U8" s="51" t="s">
        <v>36</v>
      </c>
      <c r="V8" s="48" t="s">
        <v>692</v>
      </c>
      <c r="W8" s="51" t="s">
        <v>24</v>
      </c>
      <c r="X8" s="51">
        <v>4</v>
      </c>
      <c r="Y8" s="51">
        <v>5</v>
      </c>
      <c r="Z8" s="81"/>
    </row>
    <row r="9" spans="1:26" ht="13.5" customHeight="1" x14ac:dyDescent="0.2">
      <c r="A9" s="18">
        <v>6</v>
      </c>
      <c r="B9" s="51" t="s">
        <v>796</v>
      </c>
      <c r="C9" s="50" t="s">
        <v>797</v>
      </c>
      <c r="D9" s="49" t="s">
        <v>798</v>
      </c>
      <c r="F9" s="18" t="s">
        <v>357</v>
      </c>
      <c r="G9" s="20">
        <v>8</v>
      </c>
      <c r="H9" s="28" t="s">
        <v>34</v>
      </c>
      <c r="I9" s="21">
        <v>2</v>
      </c>
      <c r="J9" s="173">
        <f t="shared" si="0"/>
        <v>117.60299956639813</v>
      </c>
      <c r="K9" s="21">
        <v>2</v>
      </c>
      <c r="L9" s="173">
        <f t="shared" si="1"/>
        <v>117.60299956639813</v>
      </c>
      <c r="M9" s="21">
        <v>5</v>
      </c>
      <c r="N9" s="173">
        <f t="shared" si="2"/>
        <v>60.205999132796236</v>
      </c>
      <c r="O9" s="174">
        <f t="shared" si="3"/>
        <v>295.4119982655925</v>
      </c>
      <c r="Q9" s="133" t="s">
        <v>526</v>
      </c>
      <c r="R9" s="51" t="s">
        <v>1070</v>
      </c>
      <c r="S9" s="50" t="s">
        <v>1071</v>
      </c>
      <c r="T9" s="49" t="s">
        <v>1072</v>
      </c>
      <c r="U9" s="51" t="s">
        <v>36</v>
      </c>
      <c r="V9" s="48" t="s">
        <v>748</v>
      </c>
      <c r="W9" s="51" t="s">
        <v>24</v>
      </c>
      <c r="X9" s="51">
        <v>6</v>
      </c>
      <c r="Y9" s="51">
        <v>6</v>
      </c>
      <c r="Z9" s="81"/>
    </row>
    <row r="10" spans="1:26" ht="13.5" customHeight="1" x14ac:dyDescent="0.2">
      <c r="A10" s="18">
        <v>7</v>
      </c>
      <c r="B10" s="51" t="s">
        <v>777</v>
      </c>
      <c r="C10" s="50" t="s">
        <v>778</v>
      </c>
      <c r="D10" s="49" t="s">
        <v>779</v>
      </c>
      <c r="F10" s="18" t="s">
        <v>358</v>
      </c>
      <c r="G10" s="20">
        <v>7</v>
      </c>
      <c r="H10" s="28" t="s">
        <v>36</v>
      </c>
      <c r="I10" s="21">
        <v>3</v>
      </c>
      <c r="J10" s="173">
        <f t="shared" si="0"/>
        <v>89.827410693301147</v>
      </c>
      <c r="K10" s="21">
        <v>2</v>
      </c>
      <c r="L10" s="173">
        <f t="shared" si="1"/>
        <v>112.91768793179949</v>
      </c>
      <c r="M10" s="21">
        <v>3</v>
      </c>
      <c r="N10" s="173">
        <f t="shared" si="2"/>
        <v>89.827410693301147</v>
      </c>
      <c r="O10" s="174">
        <f t="shared" si="3"/>
        <v>292.57250931840179</v>
      </c>
      <c r="Q10" s="133" t="s">
        <v>716</v>
      </c>
      <c r="R10" s="51" t="s">
        <v>1073</v>
      </c>
      <c r="S10" s="50" t="s">
        <v>1074</v>
      </c>
      <c r="T10" s="49" t="s">
        <v>1075</v>
      </c>
      <c r="U10" s="51" t="s">
        <v>36</v>
      </c>
      <c r="V10" s="48" t="s">
        <v>952</v>
      </c>
      <c r="W10" s="51" t="s">
        <v>482</v>
      </c>
      <c r="X10" s="51" t="s">
        <v>25</v>
      </c>
      <c r="Y10" s="51" t="s">
        <v>25</v>
      </c>
      <c r="Z10" s="81"/>
    </row>
    <row r="11" spans="1:26" ht="13.5" customHeight="1" x14ac:dyDescent="0.2">
      <c r="A11" s="18">
        <v>8</v>
      </c>
      <c r="B11" s="51" t="s">
        <v>802</v>
      </c>
      <c r="C11" s="50" t="s">
        <v>803</v>
      </c>
      <c r="D11" s="49" t="s">
        <v>1076</v>
      </c>
      <c r="F11" s="18" t="s">
        <v>358</v>
      </c>
      <c r="G11" s="20">
        <v>8</v>
      </c>
      <c r="H11" s="28" t="s">
        <v>34</v>
      </c>
      <c r="I11" s="21">
        <v>3</v>
      </c>
      <c r="J11" s="173">
        <f t="shared" si="0"/>
        <v>96.298436613614058</v>
      </c>
      <c r="K11" s="21">
        <v>1</v>
      </c>
      <c r="L11" s="173">
        <f t="shared" si="1"/>
        <v>145.15449934959719</v>
      </c>
      <c r="M11" s="21">
        <v>6</v>
      </c>
      <c r="N11" s="173">
        <f t="shared" si="2"/>
        <v>43.746936830414995</v>
      </c>
      <c r="O11" s="174">
        <f t="shared" si="3"/>
        <v>285.19987279362624</v>
      </c>
      <c r="Q11" s="232" t="s">
        <v>354</v>
      </c>
      <c r="R11" s="233" t="s">
        <v>799</v>
      </c>
      <c r="S11" s="234" t="s">
        <v>800</v>
      </c>
      <c r="T11" s="235" t="s">
        <v>1027</v>
      </c>
      <c r="U11" s="233" t="s">
        <v>34</v>
      </c>
      <c r="V11" s="236" t="s">
        <v>749</v>
      </c>
      <c r="W11" s="233">
        <v>1</v>
      </c>
      <c r="X11" s="233">
        <v>3</v>
      </c>
      <c r="Y11" s="233">
        <v>4</v>
      </c>
      <c r="Z11" s="81"/>
    </row>
    <row r="12" spans="1:26" ht="13.5" customHeight="1" x14ac:dyDescent="0.2">
      <c r="A12" s="18">
        <v>9</v>
      </c>
      <c r="B12" s="51" t="s">
        <v>951</v>
      </c>
      <c r="C12" s="50" t="s">
        <v>694</v>
      </c>
      <c r="D12" s="49" t="s">
        <v>731</v>
      </c>
      <c r="F12" s="18" t="s">
        <v>62</v>
      </c>
      <c r="G12" s="20">
        <v>13</v>
      </c>
      <c r="H12" s="28" t="s">
        <v>35</v>
      </c>
      <c r="I12" s="21">
        <v>1</v>
      </c>
      <c r="J12" s="173">
        <f t="shared" si="0"/>
        <v>155.69716761534184</v>
      </c>
      <c r="K12" s="21" t="s">
        <v>24</v>
      </c>
      <c r="L12" s="173">
        <f t="shared" si="1"/>
        <v>7.6923076923076925</v>
      </c>
      <c r="M12" s="21">
        <v>3</v>
      </c>
      <c r="N12" s="173">
        <f t="shared" si="2"/>
        <v>116.45648949474332</v>
      </c>
      <c r="O12" s="174">
        <f t="shared" si="3"/>
        <v>279.84596480239287</v>
      </c>
      <c r="Q12" s="232" t="s">
        <v>357</v>
      </c>
      <c r="R12" s="233" t="s">
        <v>796</v>
      </c>
      <c r="S12" s="234" t="s">
        <v>797</v>
      </c>
      <c r="T12" s="235" t="s">
        <v>798</v>
      </c>
      <c r="U12" s="233" t="s">
        <v>34</v>
      </c>
      <c r="V12" s="236" t="s">
        <v>63</v>
      </c>
      <c r="W12" s="233">
        <v>2</v>
      </c>
      <c r="X12" s="233">
        <v>2</v>
      </c>
      <c r="Y12" s="233">
        <v>5</v>
      </c>
      <c r="Z12" s="81"/>
    </row>
    <row r="13" spans="1:26" ht="13.5" customHeight="1" x14ac:dyDescent="0.2">
      <c r="A13" s="18">
        <v>10</v>
      </c>
      <c r="B13" s="51" t="s">
        <v>742</v>
      </c>
      <c r="C13" s="50" t="s">
        <v>743</v>
      </c>
      <c r="D13" s="49" t="s">
        <v>1081</v>
      </c>
      <c r="F13" s="18" t="s">
        <v>357</v>
      </c>
      <c r="G13" s="20">
        <v>13</v>
      </c>
      <c r="H13" s="28" t="s">
        <v>35</v>
      </c>
      <c r="I13" s="21">
        <v>5</v>
      </c>
      <c r="J13" s="173">
        <f t="shared" si="0"/>
        <v>89.979436629310129</v>
      </c>
      <c r="K13" s="21">
        <v>5</v>
      </c>
      <c r="L13" s="173">
        <f t="shared" si="1"/>
        <v>89.979436629310129</v>
      </c>
      <c r="M13" s="21">
        <v>6</v>
      </c>
      <c r="N13" s="173">
        <f t="shared" si="2"/>
        <v>78.328066634621194</v>
      </c>
      <c r="O13" s="174">
        <f t="shared" si="3"/>
        <v>258.28693989324142</v>
      </c>
      <c r="Q13" s="232" t="s">
        <v>358</v>
      </c>
      <c r="R13" s="233" t="s">
        <v>802</v>
      </c>
      <c r="S13" s="234" t="s">
        <v>803</v>
      </c>
      <c r="T13" s="235" t="s">
        <v>1076</v>
      </c>
      <c r="U13" s="233" t="s">
        <v>34</v>
      </c>
      <c r="V13" s="236" t="s">
        <v>356</v>
      </c>
      <c r="W13" s="233">
        <v>3</v>
      </c>
      <c r="X13" s="233">
        <v>1</v>
      </c>
      <c r="Y13" s="233">
        <v>6</v>
      </c>
      <c r="Z13" s="81"/>
    </row>
    <row r="14" spans="1:26" ht="13.5" customHeight="1" x14ac:dyDescent="0.2">
      <c r="A14" s="18">
        <v>11</v>
      </c>
      <c r="B14" s="51" t="s">
        <v>750</v>
      </c>
      <c r="C14" s="50" t="s">
        <v>751</v>
      </c>
      <c r="D14" s="49" t="s">
        <v>752</v>
      </c>
      <c r="F14" s="18" t="s">
        <v>64</v>
      </c>
      <c r="G14" s="20">
        <v>13</v>
      </c>
      <c r="H14" s="28" t="s">
        <v>35</v>
      </c>
      <c r="I14" s="21">
        <v>4</v>
      </c>
      <c r="J14" s="173">
        <f t="shared" si="0"/>
        <v>102.51724497202065</v>
      </c>
      <c r="K14" s="21">
        <v>6</v>
      </c>
      <c r="L14" s="173">
        <f t="shared" si="1"/>
        <v>78.328066634621194</v>
      </c>
      <c r="M14" s="21">
        <v>8</v>
      </c>
      <c r="N14" s="173">
        <f t="shared" si="2"/>
        <v>56.696514419590812</v>
      </c>
      <c r="O14" s="174">
        <f t="shared" si="3"/>
        <v>237.54182602623266</v>
      </c>
      <c r="Q14" s="232" t="s">
        <v>62</v>
      </c>
      <c r="R14" s="233" t="s">
        <v>793</v>
      </c>
      <c r="S14" s="234" t="s">
        <v>794</v>
      </c>
      <c r="T14" s="235" t="s">
        <v>795</v>
      </c>
      <c r="U14" s="233" t="s">
        <v>34</v>
      </c>
      <c r="V14" s="236" t="s">
        <v>1077</v>
      </c>
      <c r="W14" s="233">
        <v>4</v>
      </c>
      <c r="X14" s="233">
        <v>4</v>
      </c>
      <c r="Y14" s="233">
        <v>5.8</v>
      </c>
      <c r="Z14" s="81"/>
    </row>
    <row r="15" spans="1:26" ht="13.5" customHeight="1" x14ac:dyDescent="0.2">
      <c r="A15" s="18">
        <v>12</v>
      </c>
      <c r="B15" s="51" t="s">
        <v>745</v>
      </c>
      <c r="C15" s="50" t="s">
        <v>746</v>
      </c>
      <c r="D15" s="49" t="s">
        <v>747</v>
      </c>
      <c r="F15" s="18" t="s">
        <v>526</v>
      </c>
      <c r="G15" s="20">
        <v>13</v>
      </c>
      <c r="H15" s="28" t="s">
        <v>35</v>
      </c>
      <c r="I15" s="21">
        <v>7</v>
      </c>
      <c r="J15" s="173">
        <f t="shared" si="0"/>
        <v>67.288419460782848</v>
      </c>
      <c r="K15" s="21">
        <v>4</v>
      </c>
      <c r="L15" s="173">
        <f t="shared" si="1"/>
        <v>102.51724497202065</v>
      </c>
      <c r="M15" s="21">
        <v>7</v>
      </c>
      <c r="N15" s="173">
        <f t="shared" si="2"/>
        <v>67.288419460782848</v>
      </c>
      <c r="O15" s="174">
        <f t="shared" si="3"/>
        <v>237.09408389358634</v>
      </c>
      <c r="Q15" s="133" t="s">
        <v>64</v>
      </c>
      <c r="R15" s="51" t="s">
        <v>1028</v>
      </c>
      <c r="S15" s="50" t="s">
        <v>1029</v>
      </c>
      <c r="T15" s="49" t="s">
        <v>1078</v>
      </c>
      <c r="U15" s="51" t="s">
        <v>34</v>
      </c>
      <c r="V15" s="48" t="s">
        <v>697</v>
      </c>
      <c r="W15" s="51">
        <v>5</v>
      </c>
      <c r="X15" s="51">
        <v>5</v>
      </c>
      <c r="Y15" s="51" t="s">
        <v>24</v>
      </c>
      <c r="Z15" s="81"/>
    </row>
    <row r="16" spans="1:26" ht="13.5" customHeight="1" x14ac:dyDescent="0.2">
      <c r="A16" s="18">
        <v>13</v>
      </c>
      <c r="B16" s="51" t="s">
        <v>758</v>
      </c>
      <c r="C16" s="50" t="s">
        <v>676</v>
      </c>
      <c r="D16" s="49" t="s">
        <v>759</v>
      </c>
      <c r="F16" s="18" t="s">
        <v>749</v>
      </c>
      <c r="G16" s="20">
        <v>13</v>
      </c>
      <c r="H16" s="28" t="s">
        <v>35</v>
      </c>
      <c r="I16" s="21">
        <v>11</v>
      </c>
      <c r="J16" s="173">
        <f t="shared" si="0"/>
        <v>26.704456434353663</v>
      </c>
      <c r="K16" s="21">
        <v>9</v>
      </c>
      <c r="L16" s="173">
        <f t="shared" si="1"/>
        <v>46.446580604914061</v>
      </c>
      <c r="M16" s="21">
        <v>1</v>
      </c>
      <c r="N16" s="173">
        <f t="shared" si="2"/>
        <v>155.69716761534184</v>
      </c>
      <c r="O16" s="174">
        <f t="shared" si="3"/>
        <v>228.84820465460956</v>
      </c>
      <c r="Q16" s="133" t="s">
        <v>526</v>
      </c>
      <c r="R16" s="51" t="s">
        <v>805</v>
      </c>
      <c r="S16" s="50" t="s">
        <v>671</v>
      </c>
      <c r="T16" s="49" t="s">
        <v>1079</v>
      </c>
      <c r="U16" s="51" t="s">
        <v>34</v>
      </c>
      <c r="V16" s="48" t="s">
        <v>697</v>
      </c>
      <c r="W16" s="51">
        <v>6</v>
      </c>
      <c r="X16" s="51">
        <v>7</v>
      </c>
      <c r="Y16" s="51">
        <v>6</v>
      </c>
      <c r="Z16" s="81"/>
    </row>
    <row r="17" spans="1:26" ht="13.5" customHeight="1" x14ac:dyDescent="0.2">
      <c r="A17" s="18">
        <v>14</v>
      </c>
      <c r="B17" s="51" t="s">
        <v>1082</v>
      </c>
      <c r="C17" s="50" t="s">
        <v>1052</v>
      </c>
      <c r="D17" s="49" t="s">
        <v>1083</v>
      </c>
      <c r="F17" s="18" t="s">
        <v>674</v>
      </c>
      <c r="G17" s="20">
        <v>13</v>
      </c>
      <c r="H17" s="28" t="s">
        <v>35</v>
      </c>
      <c r="I17" s="21">
        <v>8</v>
      </c>
      <c r="J17" s="173">
        <f t="shared" si="0"/>
        <v>56.696514419590812</v>
      </c>
      <c r="K17" s="21">
        <v>2</v>
      </c>
      <c r="L17" s="173">
        <f t="shared" si="1"/>
        <v>132.95336013983507</v>
      </c>
      <c r="M17" s="21">
        <v>10</v>
      </c>
      <c r="N17" s="173">
        <f t="shared" si="2"/>
        <v>36.466398384572607</v>
      </c>
      <c r="O17" s="174">
        <f t="shared" si="3"/>
        <v>226.1162729439985</v>
      </c>
      <c r="Q17" s="133" t="s">
        <v>674</v>
      </c>
      <c r="R17" s="51" t="s">
        <v>915</v>
      </c>
      <c r="S17" s="50" t="s">
        <v>685</v>
      </c>
      <c r="T17" s="49" t="s">
        <v>808</v>
      </c>
      <c r="U17" s="51" t="s">
        <v>34</v>
      </c>
      <c r="V17" s="48" t="s">
        <v>748</v>
      </c>
      <c r="W17" s="51" t="s">
        <v>482</v>
      </c>
      <c r="X17" s="51">
        <v>6</v>
      </c>
      <c r="Y17" s="51">
        <v>5</v>
      </c>
      <c r="Z17" s="81"/>
    </row>
    <row r="18" spans="1:26" ht="13.5" customHeight="1" x14ac:dyDescent="0.2">
      <c r="A18" s="18">
        <v>15</v>
      </c>
      <c r="B18" s="51" t="s">
        <v>739</v>
      </c>
      <c r="C18" s="50" t="s">
        <v>740</v>
      </c>
      <c r="D18" s="49" t="s">
        <v>741</v>
      </c>
      <c r="F18" s="18" t="s">
        <v>63</v>
      </c>
      <c r="G18" s="20">
        <v>13</v>
      </c>
      <c r="H18" s="28" t="s">
        <v>35</v>
      </c>
      <c r="I18" s="21">
        <v>3</v>
      </c>
      <c r="J18" s="173">
        <f t="shared" si="0"/>
        <v>116.45648949474332</v>
      </c>
      <c r="K18" s="21">
        <v>7</v>
      </c>
      <c r="L18" s="173">
        <f t="shared" si="1"/>
        <v>67.288419460782848</v>
      </c>
      <c r="M18" s="21">
        <v>11</v>
      </c>
      <c r="N18" s="173">
        <f t="shared" si="2"/>
        <v>26.704456434353663</v>
      </c>
      <c r="O18" s="174">
        <f t="shared" si="3"/>
        <v>210.44936538987983</v>
      </c>
      <c r="Q18" s="133" t="s">
        <v>749</v>
      </c>
      <c r="R18" s="51" t="s">
        <v>813</v>
      </c>
      <c r="S18" s="50" t="s">
        <v>1080</v>
      </c>
      <c r="T18" s="49" t="s">
        <v>815</v>
      </c>
      <c r="U18" s="51" t="s">
        <v>34</v>
      </c>
      <c r="V18" s="48" t="s">
        <v>812</v>
      </c>
      <c r="W18" s="51">
        <v>7</v>
      </c>
      <c r="X18" s="51">
        <v>8</v>
      </c>
      <c r="Y18" s="51">
        <v>7</v>
      </c>
      <c r="Z18" s="81"/>
    </row>
    <row r="19" spans="1:26" ht="13.5" customHeight="1" x14ac:dyDescent="0.2">
      <c r="A19" s="18">
        <v>16</v>
      </c>
      <c r="B19" s="51" t="s">
        <v>793</v>
      </c>
      <c r="C19" s="50" t="s">
        <v>794</v>
      </c>
      <c r="D19" s="49" t="s">
        <v>795</v>
      </c>
      <c r="F19" s="18" t="s">
        <v>62</v>
      </c>
      <c r="G19" s="20">
        <v>8</v>
      </c>
      <c r="H19" s="28" t="s">
        <v>34</v>
      </c>
      <c r="I19" s="21">
        <v>4</v>
      </c>
      <c r="J19" s="173">
        <f t="shared" si="0"/>
        <v>77.551499783199063</v>
      </c>
      <c r="K19" s="21">
        <v>4</v>
      </c>
      <c r="L19" s="173">
        <f t="shared" si="1"/>
        <v>77.551499783199063</v>
      </c>
      <c r="M19" s="21">
        <v>5.8</v>
      </c>
      <c r="N19" s="173">
        <f t="shared" si="2"/>
        <v>46.983099671450319</v>
      </c>
      <c r="O19" s="174">
        <f t="shared" si="3"/>
        <v>202.08609923784843</v>
      </c>
      <c r="Q19" s="133" t="s">
        <v>354</v>
      </c>
      <c r="R19" s="51" t="s">
        <v>735</v>
      </c>
      <c r="S19" s="50" t="s">
        <v>736</v>
      </c>
      <c r="T19" s="49" t="s">
        <v>737</v>
      </c>
      <c r="U19" s="51" t="s">
        <v>35</v>
      </c>
      <c r="V19" s="48" t="s">
        <v>64</v>
      </c>
      <c r="W19" s="51">
        <v>2</v>
      </c>
      <c r="X19" s="51">
        <v>1</v>
      </c>
      <c r="Y19" s="51">
        <v>2</v>
      </c>
      <c r="Z19" s="81"/>
    </row>
    <row r="20" spans="1:26" ht="13.5" customHeight="1" x14ac:dyDescent="0.2">
      <c r="A20" s="18">
        <v>17</v>
      </c>
      <c r="B20" s="51" t="s">
        <v>966</v>
      </c>
      <c r="C20" s="50" t="s">
        <v>755</v>
      </c>
      <c r="D20" s="49" t="s">
        <v>756</v>
      </c>
      <c r="F20" s="18" t="s">
        <v>356</v>
      </c>
      <c r="G20" s="20">
        <v>13</v>
      </c>
      <c r="H20" s="28" t="s">
        <v>35</v>
      </c>
      <c r="I20" s="21">
        <v>9</v>
      </c>
      <c r="J20" s="173">
        <f t="shared" si="0"/>
        <v>46.446580604914061</v>
      </c>
      <c r="K20" s="21">
        <v>8</v>
      </c>
      <c r="L20" s="173">
        <f t="shared" si="1"/>
        <v>56.696514419590812</v>
      </c>
      <c r="M20" s="21">
        <v>5</v>
      </c>
      <c r="N20" s="173">
        <f t="shared" si="2"/>
        <v>89.979436629310129</v>
      </c>
      <c r="O20" s="174">
        <f t="shared" si="3"/>
        <v>193.122531653815</v>
      </c>
      <c r="Q20" s="133" t="s">
        <v>357</v>
      </c>
      <c r="R20" s="51" t="s">
        <v>742</v>
      </c>
      <c r="S20" s="50" t="s">
        <v>743</v>
      </c>
      <c r="T20" s="49" t="s">
        <v>1081</v>
      </c>
      <c r="U20" s="51" t="s">
        <v>35</v>
      </c>
      <c r="V20" s="48" t="s">
        <v>792</v>
      </c>
      <c r="W20" s="51">
        <v>5</v>
      </c>
      <c r="X20" s="51">
        <v>5</v>
      </c>
      <c r="Y20" s="51">
        <v>6</v>
      </c>
      <c r="Z20" s="81"/>
    </row>
    <row r="21" spans="1:26" ht="13.5" customHeight="1" x14ac:dyDescent="0.2">
      <c r="A21" s="18">
        <v>18</v>
      </c>
      <c r="B21" s="51" t="s">
        <v>786</v>
      </c>
      <c r="C21" s="50" t="s">
        <v>787</v>
      </c>
      <c r="D21" s="49" t="s">
        <v>788</v>
      </c>
      <c r="F21" s="18" t="s">
        <v>62</v>
      </c>
      <c r="G21" s="20">
        <v>7</v>
      </c>
      <c r="H21" s="28" t="s">
        <v>36</v>
      </c>
      <c r="I21" s="21">
        <v>4</v>
      </c>
      <c r="J21" s="173">
        <f t="shared" si="0"/>
        <v>69.29475957717186</v>
      </c>
      <c r="K21" s="21">
        <v>5</v>
      </c>
      <c r="L21" s="173">
        <f t="shared" si="1"/>
        <v>50.163544641054756</v>
      </c>
      <c r="M21" s="21">
        <v>4</v>
      </c>
      <c r="N21" s="173">
        <f t="shared" si="2"/>
        <v>69.29475957717186</v>
      </c>
      <c r="O21" s="174">
        <f t="shared" si="3"/>
        <v>188.75306379539848</v>
      </c>
      <c r="Q21" s="133" t="s">
        <v>358</v>
      </c>
      <c r="R21" s="51" t="s">
        <v>761</v>
      </c>
      <c r="S21" s="50" t="s">
        <v>762</v>
      </c>
      <c r="T21" s="49" t="s">
        <v>763</v>
      </c>
      <c r="U21" s="51" t="s">
        <v>35</v>
      </c>
      <c r="V21" s="48" t="s">
        <v>692</v>
      </c>
      <c r="W21" s="51">
        <v>1</v>
      </c>
      <c r="X21" s="51">
        <v>3</v>
      </c>
      <c r="Y21" s="51">
        <v>4</v>
      </c>
      <c r="Z21" s="81"/>
    </row>
    <row r="22" spans="1:26" ht="13.5" customHeight="1" x14ac:dyDescent="0.2">
      <c r="A22" s="18">
        <v>19</v>
      </c>
      <c r="B22" s="51" t="s">
        <v>1067</v>
      </c>
      <c r="C22" s="50" t="s">
        <v>1068</v>
      </c>
      <c r="D22" s="49" t="s">
        <v>1069</v>
      </c>
      <c r="F22" s="18" t="s">
        <v>64</v>
      </c>
      <c r="G22" s="20">
        <v>7</v>
      </c>
      <c r="H22" s="28" t="s">
        <v>36</v>
      </c>
      <c r="I22" s="21" t="s">
        <v>24</v>
      </c>
      <c r="J22" s="173">
        <f t="shared" si="0"/>
        <v>14.285714285714285</v>
      </c>
      <c r="K22" s="21">
        <v>4</v>
      </c>
      <c r="L22" s="173">
        <f t="shared" si="1"/>
        <v>69.29475957717186</v>
      </c>
      <c r="M22" s="21">
        <v>5</v>
      </c>
      <c r="N22" s="173">
        <f t="shared" si="2"/>
        <v>50.163544641054756</v>
      </c>
      <c r="O22" s="174">
        <f t="shared" si="3"/>
        <v>133.74401850394088</v>
      </c>
      <c r="Q22" s="133" t="s">
        <v>62</v>
      </c>
      <c r="R22" s="51" t="s">
        <v>951</v>
      </c>
      <c r="S22" s="50" t="s">
        <v>694</v>
      </c>
      <c r="T22" s="49" t="s">
        <v>731</v>
      </c>
      <c r="U22" s="51" t="s">
        <v>35</v>
      </c>
      <c r="V22" s="48" t="s">
        <v>720</v>
      </c>
      <c r="W22" s="51">
        <v>1</v>
      </c>
      <c r="X22" s="51" t="s">
        <v>24</v>
      </c>
      <c r="Y22" s="51">
        <v>3</v>
      </c>
      <c r="Z22" s="81"/>
    </row>
    <row r="23" spans="1:26" ht="13.5" customHeight="1" x14ac:dyDescent="0.2">
      <c r="A23" s="18">
        <v>20</v>
      </c>
      <c r="B23" s="51" t="s">
        <v>1028</v>
      </c>
      <c r="C23" s="50" t="s">
        <v>1029</v>
      </c>
      <c r="D23" s="49" t="s">
        <v>1078</v>
      </c>
      <c r="F23" s="18" t="s">
        <v>64</v>
      </c>
      <c r="G23" s="20">
        <v>8</v>
      </c>
      <c r="H23" s="28" t="s">
        <v>34</v>
      </c>
      <c r="I23" s="21">
        <v>5</v>
      </c>
      <c r="J23" s="173">
        <f t="shared" si="0"/>
        <v>60.205999132796236</v>
      </c>
      <c r="K23" s="21">
        <v>5</v>
      </c>
      <c r="L23" s="173">
        <f t="shared" si="1"/>
        <v>60.205999132796236</v>
      </c>
      <c r="M23" s="21" t="s">
        <v>24</v>
      </c>
      <c r="N23" s="173">
        <f t="shared" si="2"/>
        <v>12.5</v>
      </c>
      <c r="O23" s="174">
        <f t="shared" si="3"/>
        <v>132.91199826559247</v>
      </c>
      <c r="Q23" s="133" t="s">
        <v>64</v>
      </c>
      <c r="R23" s="51" t="s">
        <v>750</v>
      </c>
      <c r="S23" s="50" t="s">
        <v>751</v>
      </c>
      <c r="T23" s="49" t="s">
        <v>752</v>
      </c>
      <c r="U23" s="51" t="s">
        <v>35</v>
      </c>
      <c r="V23" s="48" t="s">
        <v>720</v>
      </c>
      <c r="W23" s="51">
        <v>4</v>
      </c>
      <c r="X23" s="51">
        <v>6</v>
      </c>
      <c r="Y23" s="51">
        <v>8</v>
      </c>
      <c r="Z23" s="81"/>
    </row>
    <row r="24" spans="1:26" ht="13.5" customHeight="1" x14ac:dyDescent="0.2">
      <c r="A24" s="18">
        <v>21</v>
      </c>
      <c r="B24" s="51" t="s">
        <v>1041</v>
      </c>
      <c r="C24" s="50" t="s">
        <v>1084</v>
      </c>
      <c r="D24" s="49" t="s">
        <v>1085</v>
      </c>
      <c r="F24" s="18" t="s">
        <v>65</v>
      </c>
      <c r="G24" s="20">
        <v>13</v>
      </c>
      <c r="H24" s="28" t="s">
        <v>35</v>
      </c>
      <c r="I24" s="21">
        <v>6</v>
      </c>
      <c r="J24" s="173">
        <f t="shared" si="0"/>
        <v>78.328066634621194</v>
      </c>
      <c r="K24" s="21">
        <v>10</v>
      </c>
      <c r="L24" s="173">
        <f t="shared" si="1"/>
        <v>36.466398384572607</v>
      </c>
      <c r="M24" s="21">
        <v>12</v>
      </c>
      <c r="N24" s="173">
        <f t="shared" si="2"/>
        <v>17.122720697575982</v>
      </c>
      <c r="O24" s="174">
        <f t="shared" si="3"/>
        <v>131.91718571676978</v>
      </c>
      <c r="Q24" s="133" t="s">
        <v>526</v>
      </c>
      <c r="R24" s="51" t="s">
        <v>745</v>
      </c>
      <c r="S24" s="50" t="s">
        <v>746</v>
      </c>
      <c r="T24" s="49" t="s">
        <v>747</v>
      </c>
      <c r="U24" s="51" t="s">
        <v>35</v>
      </c>
      <c r="V24" s="48" t="s">
        <v>720</v>
      </c>
      <c r="W24" s="51">
        <v>7</v>
      </c>
      <c r="X24" s="51">
        <v>4</v>
      </c>
      <c r="Y24" s="51">
        <v>7</v>
      </c>
      <c r="Z24" s="81"/>
    </row>
    <row r="25" spans="1:26" ht="13.5" customHeight="1" x14ac:dyDescent="0.2">
      <c r="A25" s="18">
        <v>22</v>
      </c>
      <c r="B25" s="51" t="s">
        <v>915</v>
      </c>
      <c r="C25" s="50" t="s">
        <v>685</v>
      </c>
      <c r="D25" s="49" t="s">
        <v>808</v>
      </c>
      <c r="F25" s="18" t="s">
        <v>674</v>
      </c>
      <c r="G25" s="20">
        <v>8</v>
      </c>
      <c r="H25" s="28" t="s">
        <v>34</v>
      </c>
      <c r="I25" s="21" t="s">
        <v>482</v>
      </c>
      <c r="J25" s="173">
        <f t="shared" si="0"/>
        <v>12.5</v>
      </c>
      <c r="K25" s="21">
        <v>6</v>
      </c>
      <c r="L25" s="173">
        <f t="shared" si="1"/>
        <v>43.746936830414995</v>
      </c>
      <c r="M25" s="21">
        <v>5</v>
      </c>
      <c r="N25" s="173">
        <f t="shared" si="2"/>
        <v>60.205999132796236</v>
      </c>
      <c r="O25" s="174">
        <f t="shared" si="3"/>
        <v>116.45293596321123</v>
      </c>
      <c r="Q25" s="133" t="s">
        <v>674</v>
      </c>
      <c r="R25" s="51" t="s">
        <v>1082</v>
      </c>
      <c r="S25" s="50" t="s">
        <v>1052</v>
      </c>
      <c r="T25" s="49" t="s">
        <v>1083</v>
      </c>
      <c r="U25" s="51" t="s">
        <v>35</v>
      </c>
      <c r="V25" s="48" t="s">
        <v>748</v>
      </c>
      <c r="W25" s="51">
        <v>8</v>
      </c>
      <c r="X25" s="51">
        <v>2</v>
      </c>
      <c r="Y25" s="51">
        <v>10</v>
      </c>
      <c r="Z25" s="81"/>
    </row>
    <row r="26" spans="1:26" ht="13.5" customHeight="1" x14ac:dyDescent="0.2">
      <c r="A26" s="18">
        <v>23</v>
      </c>
      <c r="B26" s="51" t="s">
        <v>805</v>
      </c>
      <c r="C26" s="50" t="s">
        <v>671</v>
      </c>
      <c r="D26" s="49" t="s">
        <v>1079</v>
      </c>
      <c r="F26" s="18" t="s">
        <v>526</v>
      </c>
      <c r="G26" s="20">
        <v>8</v>
      </c>
      <c r="H26" s="28" t="s">
        <v>34</v>
      </c>
      <c r="I26" s="21">
        <v>6</v>
      </c>
      <c r="J26" s="173">
        <f t="shared" si="0"/>
        <v>43.746936830414995</v>
      </c>
      <c r="K26" s="21">
        <v>7</v>
      </c>
      <c r="L26" s="173">
        <f t="shared" si="1"/>
        <v>27.899597348884335</v>
      </c>
      <c r="M26" s="21">
        <v>6</v>
      </c>
      <c r="N26" s="173">
        <f t="shared" si="2"/>
        <v>43.746936830414995</v>
      </c>
      <c r="O26" s="174">
        <f t="shared" si="3"/>
        <v>115.39347100971432</v>
      </c>
      <c r="Q26" s="133" t="s">
        <v>749</v>
      </c>
      <c r="R26" s="51" t="s">
        <v>758</v>
      </c>
      <c r="S26" s="50" t="s">
        <v>676</v>
      </c>
      <c r="T26" s="49" t="s">
        <v>759</v>
      </c>
      <c r="U26" s="51" t="s">
        <v>35</v>
      </c>
      <c r="V26" s="48" t="s">
        <v>753</v>
      </c>
      <c r="W26" s="51">
        <v>11</v>
      </c>
      <c r="X26" s="51">
        <v>9</v>
      </c>
      <c r="Y26" s="51">
        <v>1</v>
      </c>
      <c r="Z26" s="81"/>
    </row>
    <row r="27" spans="1:26" ht="13.5" customHeight="1" x14ac:dyDescent="0.2">
      <c r="A27" s="18">
        <v>24</v>
      </c>
      <c r="B27" s="51" t="s">
        <v>1070</v>
      </c>
      <c r="C27" s="50" t="s">
        <v>1071</v>
      </c>
      <c r="D27" s="49" t="s">
        <v>1072</v>
      </c>
      <c r="F27" s="18" t="s">
        <v>526</v>
      </c>
      <c r="G27" s="20">
        <v>7</v>
      </c>
      <c r="H27" s="28" t="s">
        <v>36</v>
      </c>
      <c r="I27" s="21" t="s">
        <v>24</v>
      </c>
      <c r="J27" s="173">
        <f t="shared" si="0"/>
        <v>14.285714285714285</v>
      </c>
      <c r="K27" s="21">
        <v>6</v>
      </c>
      <c r="L27" s="173">
        <f t="shared" si="1"/>
        <v>31.91876805295923</v>
      </c>
      <c r="M27" s="21">
        <v>6</v>
      </c>
      <c r="N27" s="173">
        <f t="shared" si="2"/>
        <v>31.91876805295923</v>
      </c>
      <c r="O27" s="174">
        <f t="shared" si="3"/>
        <v>78.123250391632752</v>
      </c>
      <c r="Q27" s="133" t="s">
        <v>63</v>
      </c>
      <c r="R27" s="51" t="s">
        <v>739</v>
      </c>
      <c r="S27" s="50" t="s">
        <v>740</v>
      </c>
      <c r="T27" s="49" t="s">
        <v>741</v>
      </c>
      <c r="U27" s="51" t="s">
        <v>35</v>
      </c>
      <c r="V27" s="48" t="s">
        <v>753</v>
      </c>
      <c r="W27" s="51">
        <v>3</v>
      </c>
      <c r="X27" s="51">
        <v>7</v>
      </c>
      <c r="Y27" s="51">
        <v>11</v>
      </c>
      <c r="Z27" s="81"/>
    </row>
    <row r="28" spans="1:26" ht="13.5" customHeight="1" x14ac:dyDescent="0.2">
      <c r="A28" s="18">
        <v>25</v>
      </c>
      <c r="B28" s="51" t="s">
        <v>813</v>
      </c>
      <c r="C28" s="50" t="s">
        <v>1080</v>
      </c>
      <c r="D28" s="49" t="s">
        <v>815</v>
      </c>
      <c r="F28" s="18" t="s">
        <v>749</v>
      </c>
      <c r="G28" s="20">
        <v>8</v>
      </c>
      <c r="H28" s="28" t="s">
        <v>34</v>
      </c>
      <c r="I28" s="21">
        <v>7</v>
      </c>
      <c r="J28" s="173">
        <f t="shared" si="0"/>
        <v>27.899597348884335</v>
      </c>
      <c r="K28" s="21">
        <v>8</v>
      </c>
      <c r="L28" s="173">
        <f t="shared" si="1"/>
        <v>12.5</v>
      </c>
      <c r="M28" s="21">
        <v>7</v>
      </c>
      <c r="N28" s="173">
        <f t="shared" si="2"/>
        <v>27.899597348884335</v>
      </c>
      <c r="O28" s="174">
        <f t="shared" si="3"/>
        <v>68.299194697768669</v>
      </c>
      <c r="Q28" s="133" t="s">
        <v>356</v>
      </c>
      <c r="R28" s="51" t="s">
        <v>966</v>
      </c>
      <c r="S28" s="50" t="s">
        <v>755</v>
      </c>
      <c r="T28" s="49" t="s">
        <v>756</v>
      </c>
      <c r="U28" s="51" t="s">
        <v>35</v>
      </c>
      <c r="V28" s="48" t="s">
        <v>812</v>
      </c>
      <c r="W28" s="51">
        <v>9</v>
      </c>
      <c r="X28" s="51">
        <v>8</v>
      </c>
      <c r="Y28" s="51">
        <v>5</v>
      </c>
      <c r="Z28" s="81"/>
    </row>
    <row r="29" spans="1:26" ht="13.5" customHeight="1" x14ac:dyDescent="0.2">
      <c r="A29" s="18">
        <v>26</v>
      </c>
      <c r="B29" s="51" t="s">
        <v>1086</v>
      </c>
      <c r="C29" s="50" t="s">
        <v>1060</v>
      </c>
      <c r="D29" s="49" t="s">
        <v>1061</v>
      </c>
      <c r="F29" s="18" t="s">
        <v>714</v>
      </c>
      <c r="G29" s="20">
        <v>13</v>
      </c>
      <c r="H29" s="28" t="s">
        <v>35</v>
      </c>
      <c r="I29" s="21">
        <v>12</v>
      </c>
      <c r="J29" s="173">
        <f t="shared" si="0"/>
        <v>17.122720697575982</v>
      </c>
      <c r="K29" s="21">
        <v>11</v>
      </c>
      <c r="L29" s="173">
        <f t="shared" si="1"/>
        <v>26.704456434353663</v>
      </c>
      <c r="M29" s="21">
        <v>12</v>
      </c>
      <c r="N29" s="173">
        <f t="shared" si="2"/>
        <v>17.122720697575982</v>
      </c>
      <c r="O29" s="174">
        <f t="shared" si="3"/>
        <v>60.94989782950563</v>
      </c>
      <c r="Q29" s="133" t="s">
        <v>65</v>
      </c>
      <c r="R29" s="51" t="s">
        <v>1041</v>
      </c>
      <c r="S29" s="50" t="s">
        <v>1084</v>
      </c>
      <c r="T29" s="49" t="s">
        <v>1085</v>
      </c>
      <c r="U29" s="51" t="s">
        <v>35</v>
      </c>
      <c r="V29" s="48" t="s">
        <v>816</v>
      </c>
      <c r="W29" s="51">
        <v>6</v>
      </c>
      <c r="X29" s="51">
        <v>10</v>
      </c>
      <c r="Y29" s="51">
        <v>12</v>
      </c>
      <c r="Z29" s="81"/>
    </row>
    <row r="30" spans="1:26" ht="13.5" customHeight="1" x14ac:dyDescent="0.2">
      <c r="A30" s="18">
        <v>27</v>
      </c>
      <c r="B30" s="51" t="s">
        <v>541</v>
      </c>
      <c r="C30" s="50" t="s">
        <v>1087</v>
      </c>
      <c r="D30" s="49" t="s">
        <v>1088</v>
      </c>
      <c r="F30" s="18" t="s">
        <v>827</v>
      </c>
      <c r="G30" s="20">
        <v>13</v>
      </c>
      <c r="H30" s="28" t="s">
        <v>35</v>
      </c>
      <c r="I30" s="21" t="s">
        <v>24</v>
      </c>
      <c r="J30" s="173">
        <f t="shared" si="0"/>
        <v>7.6923076923076925</v>
      </c>
      <c r="K30" s="21">
        <v>12</v>
      </c>
      <c r="L30" s="173">
        <f t="shared" si="1"/>
        <v>17.122720697575982</v>
      </c>
      <c r="M30" s="21">
        <v>13</v>
      </c>
      <c r="N30" s="173">
        <f t="shared" si="2"/>
        <v>7.6923076923076925</v>
      </c>
      <c r="O30" s="174">
        <f t="shared" si="3"/>
        <v>32.507336082191365</v>
      </c>
      <c r="Q30" s="133" t="s">
        <v>714</v>
      </c>
      <c r="R30" s="51" t="s">
        <v>1086</v>
      </c>
      <c r="S30" s="50" t="s">
        <v>1060</v>
      </c>
      <c r="T30" s="49" t="s">
        <v>1061</v>
      </c>
      <c r="U30" s="51" t="s">
        <v>35</v>
      </c>
      <c r="V30" s="48" t="s">
        <v>924</v>
      </c>
      <c r="W30" s="51">
        <v>12</v>
      </c>
      <c r="X30" s="51">
        <v>11</v>
      </c>
      <c r="Y30" s="51">
        <v>12</v>
      </c>
      <c r="Z30" s="81"/>
    </row>
    <row r="31" spans="1:26" ht="13.5" customHeight="1" x14ac:dyDescent="0.2">
      <c r="A31" s="18">
        <v>28</v>
      </c>
      <c r="B31" s="51" t="s">
        <v>1073</v>
      </c>
      <c r="C31" s="50" t="s">
        <v>1074</v>
      </c>
      <c r="D31" s="49" t="s">
        <v>1075</v>
      </c>
      <c r="F31" s="18">
        <v>7</v>
      </c>
      <c r="G31" s="20">
        <v>7</v>
      </c>
      <c r="H31" s="28" t="s">
        <v>36</v>
      </c>
      <c r="I31" s="21" t="s">
        <v>482</v>
      </c>
      <c r="J31" s="173">
        <f t="shared" si="0"/>
        <v>14.285714285714285</v>
      </c>
      <c r="K31" s="21" t="s">
        <v>25</v>
      </c>
      <c r="L31" s="173">
        <f t="shared" si="1"/>
        <v>0</v>
      </c>
      <c r="M31" s="21" t="s">
        <v>25</v>
      </c>
      <c r="N31" s="173">
        <f t="shared" si="2"/>
        <v>0</v>
      </c>
      <c r="O31" s="174">
        <f t="shared" si="3"/>
        <v>14.285714285714285</v>
      </c>
      <c r="Q31" s="133" t="s">
        <v>827</v>
      </c>
      <c r="R31" s="51" t="s">
        <v>541</v>
      </c>
      <c r="S31" s="50" t="s">
        <v>1087</v>
      </c>
      <c r="T31" s="49" t="s">
        <v>1088</v>
      </c>
      <c r="U31" s="51" t="s">
        <v>35</v>
      </c>
      <c r="V31" s="48" t="s">
        <v>1025</v>
      </c>
      <c r="W31" s="51" t="s">
        <v>24</v>
      </c>
      <c r="X31" s="51">
        <v>12</v>
      </c>
      <c r="Y31" s="51">
        <v>13</v>
      </c>
      <c r="Z31" s="81"/>
    </row>
    <row r="32" spans="1:26" ht="13.5" customHeight="1" x14ac:dyDescent="0.2">
      <c r="R32"/>
      <c r="T32" s="145"/>
      <c r="U32"/>
      <c r="V32" s="145"/>
      <c r="X32"/>
    </row>
    <row r="33" spans="17:24" ht="13.5" customHeight="1" x14ac:dyDescent="0.2">
      <c r="R33"/>
      <c r="T33" s="145"/>
      <c r="U33"/>
      <c r="V33" s="145"/>
      <c r="X33"/>
    </row>
    <row r="34" spans="17:24" ht="13.5" customHeight="1" x14ac:dyDescent="0.2">
      <c r="R34"/>
      <c r="T34" s="145"/>
      <c r="U34"/>
      <c r="V34" s="145"/>
      <c r="X34"/>
    </row>
    <row r="35" spans="17:24" ht="13.5" customHeight="1" x14ac:dyDescent="0.2">
      <c r="Q35" s="145"/>
      <c r="R35"/>
      <c r="S35" s="145"/>
      <c r="U35"/>
      <c r="X35"/>
    </row>
    <row r="36" spans="17:24" ht="13.5" customHeight="1" x14ac:dyDescent="0.2">
      <c r="Q36" s="145"/>
      <c r="R36"/>
      <c r="S36" s="145"/>
      <c r="U36"/>
      <c r="X36"/>
    </row>
    <row r="37" spans="17:24" ht="13.5" customHeight="1" x14ac:dyDescent="0.2">
      <c r="Q37" s="145"/>
      <c r="R37"/>
      <c r="S37" s="145"/>
      <c r="U37"/>
      <c r="X37"/>
    </row>
    <row r="38" spans="17:24" ht="13.5" customHeight="1" x14ac:dyDescent="0.2">
      <c r="Q38" s="145"/>
      <c r="R38"/>
      <c r="S38" s="145"/>
      <c r="U38"/>
      <c r="X38"/>
    </row>
    <row r="39" spans="17:24" ht="13.5" customHeight="1" x14ac:dyDescent="0.2">
      <c r="Q39" s="145"/>
      <c r="R39"/>
      <c r="S39" s="145"/>
      <c r="U39"/>
      <c r="X39"/>
    </row>
    <row r="40" spans="17:24" ht="13.5" customHeight="1" x14ac:dyDescent="0.2">
      <c r="Q40" s="145"/>
      <c r="R40"/>
      <c r="S40" s="145"/>
      <c r="U40"/>
      <c r="X40"/>
    </row>
    <row r="41" spans="17:24" ht="13.5" customHeight="1" x14ac:dyDescent="0.2">
      <c r="Q41" s="145"/>
      <c r="R41"/>
      <c r="S41" s="145"/>
      <c r="U41"/>
      <c r="X41"/>
    </row>
    <row r="42" spans="17:24" ht="13.5" customHeight="1" x14ac:dyDescent="0.2">
      <c r="Q42" s="145"/>
      <c r="R42"/>
      <c r="S42" s="145"/>
      <c r="U42"/>
      <c r="X42"/>
    </row>
    <row r="43" spans="17:24" ht="13.5" customHeight="1" x14ac:dyDescent="0.2">
      <c r="Q43" s="145"/>
      <c r="R43"/>
      <c r="S43" s="145"/>
      <c r="U43"/>
      <c r="X43"/>
    </row>
    <row r="44" spans="17:24" ht="13.5" customHeight="1" x14ac:dyDescent="0.2">
      <c r="Q44" s="145"/>
      <c r="R44"/>
      <c r="S44" s="145"/>
      <c r="U44"/>
      <c r="X44"/>
    </row>
    <row r="45" spans="17:24" ht="13.5" customHeight="1" x14ac:dyDescent="0.2">
      <c r="Q45" s="145"/>
      <c r="R45"/>
      <c r="S45" s="145"/>
      <c r="U45"/>
      <c r="X45"/>
    </row>
    <row r="46" spans="17:24" ht="13.5" customHeight="1" x14ac:dyDescent="0.2">
      <c r="Q46" s="145"/>
      <c r="R46"/>
      <c r="S46" s="145"/>
      <c r="U46"/>
      <c r="X46"/>
    </row>
    <row r="47" spans="17:24" ht="13.5" customHeight="1" x14ac:dyDescent="0.2">
      <c r="R47"/>
      <c r="T47" s="145"/>
      <c r="U47"/>
      <c r="V47" s="145"/>
      <c r="X47"/>
    </row>
    <row r="48" spans="17:24" ht="13.5" customHeight="1" x14ac:dyDescent="0.2">
      <c r="R48"/>
      <c r="T48" s="145"/>
      <c r="U48"/>
      <c r="V48" s="145"/>
      <c r="X48"/>
    </row>
    <row r="49" spans="13:24" ht="13.5" customHeight="1" x14ac:dyDescent="0.2">
      <c r="M49" s="41"/>
      <c r="R49"/>
      <c r="U49" s="145"/>
      <c r="X49"/>
    </row>
    <row r="50" spans="13:24" ht="13.5" customHeight="1" x14ac:dyDescent="0.2">
      <c r="M50" s="41"/>
      <c r="R50"/>
      <c r="U50" s="145"/>
      <c r="X50"/>
    </row>
    <row r="51" spans="13:24" ht="13.5" customHeight="1" x14ac:dyDescent="0.2">
      <c r="M51" s="41"/>
      <c r="R51"/>
      <c r="U51" s="145"/>
      <c r="X51"/>
    </row>
    <row r="52" spans="13:24" ht="13.5" customHeight="1" x14ac:dyDescent="0.2">
      <c r="M52" s="41"/>
      <c r="R52"/>
      <c r="U52" s="145"/>
      <c r="X52"/>
    </row>
    <row r="53" spans="13:24" ht="13.5" customHeight="1" x14ac:dyDescent="0.2">
      <c r="M53" s="41"/>
      <c r="R53"/>
      <c r="U53" s="145"/>
      <c r="X53"/>
    </row>
    <row r="54" spans="13:24" ht="13.5" customHeight="1" x14ac:dyDescent="0.2">
      <c r="M54" s="41"/>
      <c r="R54"/>
      <c r="U54" s="145"/>
      <c r="X54"/>
    </row>
    <row r="55" spans="13:24" ht="13.5" customHeight="1" x14ac:dyDescent="0.2">
      <c r="M55" s="41"/>
      <c r="R55"/>
      <c r="U55" s="145"/>
      <c r="X55"/>
    </row>
    <row r="56" spans="13:24" ht="13.5" customHeight="1" x14ac:dyDescent="0.2">
      <c r="M56" s="41"/>
      <c r="P56" s="41"/>
      <c r="R56"/>
      <c r="U56" s="145"/>
      <c r="X56"/>
    </row>
    <row r="57" spans="13:24" x14ac:dyDescent="0.2">
      <c r="O57" s="41"/>
      <c r="U57" s="145"/>
      <c r="X57"/>
    </row>
    <row r="58" spans="13:24" x14ac:dyDescent="0.2">
      <c r="O58" s="41"/>
      <c r="U58" s="145"/>
      <c r="X58"/>
    </row>
    <row r="59" spans="13:24" x14ac:dyDescent="0.2">
      <c r="O59" s="41"/>
      <c r="U59" s="145"/>
      <c r="X59"/>
    </row>
    <row r="60" spans="13:24" x14ac:dyDescent="0.2">
      <c r="O60" s="41"/>
      <c r="U60" s="145"/>
      <c r="X60"/>
    </row>
    <row r="61" spans="13:24" x14ac:dyDescent="0.2">
      <c r="O61" s="41"/>
      <c r="U61" s="145"/>
      <c r="X61"/>
    </row>
    <row r="62" spans="13:24" x14ac:dyDescent="0.2">
      <c r="O62" s="41"/>
      <c r="U62" s="145"/>
      <c r="X62"/>
    </row>
    <row r="63" spans="13:24" x14ac:dyDescent="0.2">
      <c r="Q63" s="41"/>
      <c r="R63"/>
      <c r="T63" s="41"/>
      <c r="U63"/>
      <c r="W63" s="145"/>
      <c r="X63"/>
    </row>
  </sheetData>
  <sortState xmlns:xlrd2="http://schemas.microsoft.com/office/spreadsheetml/2017/richdata2" ref="B4:O31">
    <sortCondition descending="1" ref="O4:O31"/>
  </sortState>
  <mergeCells count="3">
    <mergeCell ref="I3:J3"/>
    <mergeCell ref="M3:N3"/>
    <mergeCell ref="K3:L3"/>
  </mergeCells>
  <phoneticPr fontId="49" type="noConversion"/>
  <hyperlinks>
    <hyperlink ref="S1" r:id="rId1" location="tab5" xr:uid="{E02985DC-8AB0-4A64-A559-4FEF8E5AC8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4</vt:i4>
      </vt:variant>
    </vt:vector>
  </HeadingPairs>
  <TitlesOfParts>
    <vt:vector size="18" baseType="lpstr">
      <vt:lpstr>Systéme de point 25</vt:lpstr>
      <vt:lpstr>Synthése 25</vt:lpstr>
      <vt:lpstr>TOTAL 2025</vt:lpstr>
      <vt:lpstr>Events</vt:lpstr>
      <vt:lpstr>Dames de Saint-Tropez 25</vt:lpstr>
      <vt:lpstr>Cassis 25</vt:lpstr>
      <vt:lpstr>Antibes 25</vt:lpstr>
      <vt:lpstr>Porquerolles 25</vt:lpstr>
      <vt:lpstr>V. du Vieux Port 25</vt:lpstr>
      <vt:lpstr>TBS 25</vt:lpstr>
      <vt:lpstr>Corsica classic 25</vt:lpstr>
      <vt:lpstr>Cannes 25</vt:lpstr>
      <vt:lpstr>CA YCF 25</vt:lpstr>
      <vt:lpstr>Saint-Tropez 25</vt:lpstr>
      <vt:lpstr>'TOTAL 2025'!Impression_des_titres</vt:lpstr>
      <vt:lpstr>'Synthése 25'!Zone_d_impression</vt:lpstr>
      <vt:lpstr>'Systéme de point 25'!Zone_d_impression</vt:lpstr>
      <vt:lpstr>'TOTAL 2025'!Zone_d_impression</vt:lpstr>
    </vt:vector>
  </TitlesOfParts>
  <Company>god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LES REGATES IMPERIALES 2007</dc:title>
  <dc:creator>god</dc:creator>
  <cp:lastModifiedBy>Renaud Godard</cp:lastModifiedBy>
  <cp:lastPrinted>2024-09-02T18:59:43Z</cp:lastPrinted>
  <dcterms:created xsi:type="dcterms:W3CDTF">2005-07-24T15:37:58Z</dcterms:created>
  <dcterms:modified xsi:type="dcterms:W3CDTF">2025-10-13T09:13:59Z</dcterms:modified>
</cp:coreProperties>
</file>